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documents\"/>
    </mc:Choice>
  </mc:AlternateContent>
  <xr:revisionPtr revIDLastSave="0" documentId="8_{37BAA9C4-E94D-4407-96F2-CCA936FB95D7}" xr6:coauthVersionLast="47" xr6:coauthVersionMax="47" xr10:uidLastSave="{00000000-0000-0000-0000-000000000000}"/>
  <bookViews>
    <workbookView xWindow="-23148" yWindow="-108" windowWidth="23256" windowHeight="12576" xr2:uid="{07AC7F21-8B01-4A22-8041-1F8B57901FC0}"/>
  </bookViews>
  <sheets>
    <sheet name="Weekend 8 hour shifts" sheetId="1" r:id="rId1"/>
    <sheet name="Admin Rate calculation" sheetId="6" r:id="rId2"/>
    <sheet name="Weekend 12 hour shifts" sheetId="2" state="hidden" r:id="rId3"/>
    <sheet name="Start up Budget - 8 Hour Shift" sheetId="3" state="hidden" r:id="rId4"/>
    <sheet name="Start up Budget - 12 Hour Shift"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27" i="1" l="1"/>
  <c r="D24" i="1"/>
  <c r="D25" i="1"/>
  <c r="D26" i="1"/>
  <c r="D23" i="1"/>
  <c r="D14" i="1"/>
  <c r="D15" i="1"/>
  <c r="D16" i="1"/>
  <c r="D17" i="1"/>
  <c r="D18" i="1"/>
  <c r="D8" i="1"/>
  <c r="D9" i="1"/>
  <c r="D10" i="1"/>
  <c r="D11" i="1"/>
  <c r="F14" i="1" l="1"/>
  <c r="D13" i="1"/>
  <c r="F13" i="1" s="1"/>
  <c r="D12" i="1"/>
  <c r="F10" i="1"/>
  <c r="F17" i="1" l="1"/>
  <c r="L9" i="6" l="1"/>
  <c r="K9" i="6"/>
  <c r="P8" i="6"/>
  <c r="O8" i="6"/>
  <c r="N8" i="6"/>
  <c r="L8" i="6"/>
  <c r="K8" i="6"/>
  <c r="E8" i="6"/>
  <c r="P7" i="6"/>
  <c r="O7" i="6"/>
  <c r="N7" i="6"/>
  <c r="N10" i="6" s="1"/>
  <c r="L7" i="6"/>
  <c r="K7" i="6"/>
  <c r="E7" i="6"/>
  <c r="O10" i="6" l="1"/>
  <c r="L10" i="6"/>
  <c r="P10" i="6"/>
  <c r="K10" i="6"/>
  <c r="F12" i="1" l="1"/>
  <c r="G60" i="1"/>
  <c r="F70" i="2"/>
  <c r="F66" i="2"/>
  <c r="B34" i="2"/>
  <c r="B31" i="2"/>
  <c r="F16" i="1" l="1"/>
  <c r="F15" i="1"/>
  <c r="C8" i="5"/>
  <c r="C9" i="5"/>
  <c r="C7" i="5"/>
  <c r="D7" i="5" s="1"/>
  <c r="C5" i="5"/>
  <c r="D5" i="5" s="1"/>
  <c r="C6" i="5"/>
  <c r="D6" i="5" s="1"/>
  <c r="E21" i="5"/>
  <c r="D9" i="5"/>
  <c r="D8" i="5"/>
  <c r="C4" i="5"/>
  <c r="D4" i="5" s="1"/>
  <c r="E22" i="3"/>
  <c r="C8" i="3"/>
  <c r="D8" i="3" s="1"/>
  <c r="C9" i="3"/>
  <c r="D9" i="3" s="1"/>
  <c r="C10" i="3"/>
  <c r="D10" i="3" s="1"/>
  <c r="C7" i="3"/>
  <c r="D7" i="3" s="1"/>
  <c r="C6" i="3"/>
  <c r="D6" i="3" s="1"/>
  <c r="C5" i="3"/>
  <c r="D5" i="3" s="1"/>
  <c r="C4" i="3"/>
  <c r="D4" i="3" s="1"/>
  <c r="C12" i="2"/>
  <c r="E12" i="2" s="1"/>
  <c r="C13" i="2"/>
  <c r="C14" i="2"/>
  <c r="E14" i="2" s="1"/>
  <c r="E15" i="2"/>
  <c r="E16" i="2"/>
  <c r="B71" i="2"/>
  <c r="B59" i="2"/>
  <c r="F58" i="2"/>
  <c r="F69" i="2" s="1"/>
  <c r="B50" i="2"/>
  <c r="B25" i="2"/>
  <c r="C23" i="2"/>
  <c r="E23" i="2" s="1"/>
  <c r="C22" i="2"/>
  <c r="E22" i="2" s="1"/>
  <c r="C21" i="2"/>
  <c r="E21" i="2" s="1"/>
  <c r="E13" i="2"/>
  <c r="C11" i="2"/>
  <c r="E11" i="2" s="1"/>
  <c r="C10" i="2"/>
  <c r="E10" i="2" s="1"/>
  <c r="C9" i="2"/>
  <c r="E9" i="2" s="1"/>
  <c r="C8" i="2"/>
  <c r="E8" i="2" s="1"/>
  <c r="F73" i="2" l="1"/>
  <c r="D10" i="5"/>
  <c r="D11" i="3"/>
  <c r="F71" i="2"/>
  <c r="F72" i="2" s="1"/>
  <c r="C17" i="2"/>
  <c r="C19" i="2" s="1"/>
  <c r="E17" i="2"/>
  <c r="E19" i="2" s="1"/>
  <c r="E25" i="2"/>
  <c r="F74" i="2"/>
  <c r="F59" i="2"/>
  <c r="F60" i="2" s="1"/>
  <c r="E26" i="2" l="1"/>
  <c r="B35" i="2"/>
  <c r="B32" i="2"/>
  <c r="B30" i="2"/>
  <c r="B33" i="2"/>
  <c r="B40" i="2" l="1"/>
  <c r="F65" i="2" s="1"/>
  <c r="F67" i="2" s="1"/>
  <c r="F40" i="2" l="1"/>
  <c r="F68" i="2"/>
  <c r="F75" i="2"/>
  <c r="F76" i="2" s="1"/>
  <c r="G76" i="2" s="1"/>
  <c r="F82" i="2" s="1"/>
  <c r="F83" i="2" s="1"/>
  <c r="B59" i="1" l="1"/>
  <c r="B51" i="1"/>
  <c r="B27" i="1"/>
  <c r="F25" i="1"/>
  <c r="F24" i="1"/>
  <c r="F23" i="1"/>
  <c r="F18" i="1"/>
  <c r="F9" i="1" l="1"/>
  <c r="F11" i="1"/>
  <c r="F8" i="1"/>
  <c r="G61" i="1"/>
  <c r="G62" i="1" s="1"/>
  <c r="G71" i="1"/>
  <c r="G73" i="1" s="1"/>
  <c r="G74" i="1" s="1"/>
  <c r="G75" i="1"/>
  <c r="G76" i="1" s="1"/>
  <c r="D19" i="1"/>
  <c r="D21" i="1" s="1"/>
  <c r="F27" i="1"/>
  <c r="C19" i="1" l="1"/>
  <c r="B40" i="1" s="1"/>
  <c r="F19" i="1"/>
  <c r="F21" i="1" s="1"/>
  <c r="B37" i="1" l="1"/>
  <c r="B35" i="1"/>
  <c r="B32" i="1"/>
  <c r="B34" i="1"/>
  <c r="B39" i="1"/>
  <c r="B36" i="1"/>
  <c r="B33" i="1"/>
  <c r="F28" i="1"/>
  <c r="B42" i="1" l="1"/>
  <c r="G67" i="1" s="1"/>
  <c r="G42" i="1" l="1"/>
  <c r="G68" i="1" l="1"/>
  <c r="G69" i="1" s="1"/>
  <c r="D11" i="5"/>
  <c r="E12" i="5" s="1"/>
  <c r="E23" i="5" s="1"/>
  <c r="D12" i="3"/>
  <c r="E13" i="3" s="1"/>
  <c r="E24" i="3" s="1"/>
  <c r="G70" i="1" l="1"/>
  <c r="G77" i="1"/>
  <c r="G78" i="1" s="1"/>
  <c r="H78" i="1" s="1"/>
  <c r="G84" i="1" s="1"/>
  <c r="G85" i="1" s="1"/>
  <c r="G7" i="6"/>
  <c r="J7" i="6" s="1"/>
  <c r="M7" i="6" l="1"/>
  <c r="I7" i="6"/>
  <c r="G8" i="6"/>
  <c r="M8" i="6" s="1"/>
  <c r="M10" i="6" s="1"/>
  <c r="B15" i="6" s="1"/>
  <c r="J8" i="6" l="1"/>
  <c r="I8" i="6"/>
  <c r="G9" i="6"/>
  <c r="I9" i="6" s="1"/>
  <c r="I10" i="6" s="1"/>
  <c r="J9" i="6" l="1"/>
  <c r="J10" i="6" s="1"/>
  <c r="B14" i="6" s="1"/>
  <c r="G10" i="6"/>
  <c r="B13" i="6" s="1"/>
  <c r="B16" i="6" l="1"/>
  <c r="B17" i="6" s="1"/>
  <c r="B19" i="6" s="1"/>
  <c r="B21" i="6" s="1"/>
</calcChain>
</file>

<file path=xl/sharedStrings.xml><?xml version="1.0" encoding="utf-8"?>
<sst xmlns="http://schemas.openxmlformats.org/spreadsheetml/2006/main" count="331" uniqueCount="200">
  <si>
    <t>NOTE: NOT ALL OF THESE COST LINE MAY APPLY TO EVERY CHILD PLACED IN LEVEL 5</t>
  </si>
  <si>
    <t>Name of Organization</t>
  </si>
  <si>
    <t>Level 5 Home</t>
  </si>
  <si>
    <t>Direct Care Staff</t>
  </si>
  <si>
    <t>1st Shift - Weekdays</t>
  </si>
  <si>
    <t>2nd Shift - Weekdays</t>
  </si>
  <si>
    <t>3rd Shift AWAKE Weekdays</t>
  </si>
  <si>
    <t>Staff exceeding a ratio of 1:1 needs DMCPS approval</t>
  </si>
  <si>
    <t>3rd Shift ASLEEP Week days</t>
  </si>
  <si>
    <t>1st Shift - Weekends</t>
  </si>
  <si>
    <t>2nd Shift - Weekends</t>
  </si>
  <si>
    <t>TOTALS</t>
  </si>
  <si>
    <t>Paid Off Time (Vacation, sick, holiday…)</t>
  </si>
  <si>
    <t>$                -</t>
  </si>
  <si>
    <t>Total Direct Care Staff</t>
  </si>
  <si>
    <t># of FTE</t>
  </si>
  <si>
    <t>Hours/Year</t>
  </si>
  <si>
    <t>Hourly Rate</t>
  </si>
  <si>
    <t>Program Management /Foster parent 1</t>
  </si>
  <si>
    <t>Program Supervisory/Foster Parent 2</t>
  </si>
  <si>
    <t>Totals</t>
  </si>
  <si>
    <t>Annual Cost</t>
  </si>
  <si>
    <t xml:space="preserve">Total Program Wages </t>
  </si>
  <si>
    <t>Workers Compensation</t>
  </si>
  <si>
    <t>Unemployment - FUTA</t>
  </si>
  <si>
    <t>Unemployment - SUTA</t>
  </si>
  <si>
    <t>of salaries (New employer rate, will decrease as reserves are built up)</t>
  </si>
  <si>
    <t>FICA</t>
  </si>
  <si>
    <t>Retirement</t>
  </si>
  <si>
    <t>Life Insurance</t>
  </si>
  <si>
    <t>Total Benefits</t>
  </si>
  <si>
    <t>Other Staff Expenses</t>
  </si>
  <si>
    <t>Room and Board</t>
  </si>
  <si>
    <t xml:space="preserve">Staff Training </t>
  </si>
  <si>
    <t>Staff Mileage</t>
  </si>
  <si>
    <t>Property Depreciation</t>
  </si>
  <si>
    <t>IF paying rent, this will be $0</t>
  </si>
  <si>
    <t>Staff Recruitment</t>
  </si>
  <si>
    <t>Property Interest</t>
  </si>
  <si>
    <t>Drug Screens</t>
  </si>
  <si>
    <t>Rent</t>
  </si>
  <si>
    <t>IF paying Mortgage, this will be $0</t>
  </si>
  <si>
    <t>Background Checks</t>
  </si>
  <si>
    <t>Property/Casualty Insurance</t>
  </si>
  <si>
    <t>Other</t>
  </si>
  <si>
    <t>Property Taxes</t>
  </si>
  <si>
    <t>Total Other Staff Expenses</t>
  </si>
  <si>
    <t>Building/Grounds Maintenance</t>
  </si>
  <si>
    <t>Resident Food</t>
  </si>
  <si>
    <t>Resident Phone</t>
  </si>
  <si>
    <t>Total Room &amp; Board/Facility</t>
  </si>
  <si>
    <t>Total Room &amp; Board/Person</t>
  </si>
  <si>
    <t>Daily Room &amp; Board/Person</t>
  </si>
  <si>
    <t>Total Transportation</t>
  </si>
  <si>
    <t>Other Operating Costs</t>
  </si>
  <si>
    <t>Expense Summary</t>
  </si>
  <si>
    <t>Total Care and Supervision Costs</t>
  </si>
  <si>
    <t>Title IV-e supplemental/exceptional</t>
  </si>
  <si>
    <t>DAILY RATE - Support</t>
  </si>
  <si>
    <t>Total Room and Board</t>
  </si>
  <si>
    <t>Other (please replace "Other" with Description)</t>
  </si>
  <si>
    <t>Total Other Operating Costs</t>
  </si>
  <si>
    <t>Phone #</t>
  </si>
  <si>
    <t>e-mail address</t>
  </si>
  <si>
    <t>Date Completed</t>
  </si>
  <si>
    <t>$420/employee - does not inlcude foster parents</t>
  </si>
  <si>
    <t>Worker comp averages $1.63 per $100 of payroll - not inlcuding foster parents</t>
  </si>
  <si>
    <t>Life Insurance is 0.5% of wages - not including foster parents</t>
  </si>
  <si>
    <t>Clothing</t>
  </si>
  <si>
    <t>One Time needs to support youth are to be negotiated separately</t>
  </si>
  <si>
    <t>Resident Hygiene</t>
  </si>
  <si>
    <t>Other Client Personal Needs</t>
  </si>
  <si>
    <t>Indirect costs and profit are not to be budgeted</t>
  </si>
  <si>
    <t>Other Client Program Expenses</t>
  </si>
  <si>
    <t>Weekend Supervisor</t>
  </si>
  <si>
    <t>Taxes</t>
  </si>
  <si>
    <t>Benefits</t>
  </si>
  <si>
    <t>Food is generally $300/month/child - Staff to provide their own food</t>
  </si>
  <si>
    <t>Total Administrative Cost</t>
  </si>
  <si>
    <t>BUDGET - Fiscal Data Collection Form - Annual Expenses</t>
  </si>
  <si>
    <r>
      <rPr>
        <b/>
        <sz val="14"/>
        <rFont val="Calibri"/>
        <family val="2"/>
        <scheme val="minor"/>
      </rPr>
      <t>Program Name Program Address
Number of Beds</t>
    </r>
  </si>
  <si>
    <r>
      <rPr>
        <b/>
        <sz val="14"/>
        <rFont val="Calibri"/>
        <family val="2"/>
        <scheme val="minor"/>
      </rPr>
      <t>Hours/
Day</t>
    </r>
  </si>
  <si>
    <r>
      <rPr>
        <b/>
        <sz val="14"/>
        <rFont val="Calibri"/>
        <family val="2"/>
        <scheme val="minor"/>
      </rPr>
      <t>Total Hours
Annually</t>
    </r>
  </si>
  <si>
    <r>
      <rPr>
        <b/>
        <sz val="14"/>
        <rFont val="Calibri"/>
        <family val="2"/>
        <scheme val="minor"/>
      </rPr>
      <t>Average
Hourly Wage</t>
    </r>
  </si>
  <si>
    <r>
      <rPr>
        <b/>
        <sz val="14"/>
        <rFont val="Calibri"/>
        <family val="2"/>
        <scheme val="minor"/>
      </rPr>
      <t>Total
Wages</t>
    </r>
  </si>
  <si>
    <r>
      <rPr>
        <b/>
        <sz val="14"/>
        <rFont val="Calibri"/>
        <family val="2"/>
        <scheme val="minor"/>
      </rPr>
      <t xml:space="preserve">Direct Program Supervisory Costs
</t>
    </r>
    <r>
      <rPr>
        <sz val="14"/>
        <rFont val="Calibri"/>
        <family val="2"/>
        <scheme val="minor"/>
      </rPr>
      <t>(ExcludesDirect Care Staff)</t>
    </r>
  </si>
  <si>
    <r>
      <rPr>
        <b/>
        <sz val="14"/>
        <rFont val="Calibri"/>
        <family val="2"/>
        <scheme val="minor"/>
      </rPr>
      <t>Annual
Cost</t>
    </r>
  </si>
  <si>
    <t>5 to 11 YO</t>
  </si>
  <si>
    <t>0 to 4 YO</t>
  </si>
  <si>
    <t>Monthly Maintenance Basic Rate</t>
  </si>
  <si>
    <t>12 to 14 YO</t>
  </si>
  <si>
    <t>15 to 18 YO</t>
  </si>
  <si>
    <t>Age of Child</t>
  </si>
  <si>
    <t>Utilities (gas/electric/water/internet)</t>
  </si>
  <si>
    <t>Cable TV</t>
  </si>
  <si>
    <t>Foster Parents are considered Independent contractors and will need to pay their own quarterly taxes.</t>
  </si>
  <si>
    <t>Health/Dental/Vision Insurance</t>
  </si>
  <si>
    <t>Short/Long Term Disability</t>
  </si>
  <si>
    <t>Employer portion is 7.65% of wages not including foster parents</t>
  </si>
  <si>
    <t>Taxes and Benefits as a % of Direct Care Staff Wages</t>
  </si>
  <si>
    <t>Taxes and Benefits</t>
  </si>
  <si>
    <t>Name of Person Completing the Form</t>
  </si>
  <si>
    <t>It is expected that the foster parents would be on site providing care to meet a 2:1 ratio for day and evening.  They would be on call for overnight emergencies.</t>
  </si>
  <si>
    <t>S/L term Disability Insurance is $624/FT worker - not inlcuding foster parents</t>
  </si>
  <si>
    <t>Maximum IV-e allowance is $2000/month, the IV-e supplemental/ exceptional rate is calculated by subtracting the annual basic rate from $24,000</t>
  </si>
  <si>
    <t>Program need for more than two foster parents and rate exceeding $30/hour needs DMCPS approval</t>
  </si>
  <si>
    <t>Category</t>
  </si>
  <si>
    <t>Hours</t>
  </si>
  <si>
    <t>Rate</t>
  </si>
  <si>
    <t>Cost</t>
  </si>
  <si>
    <t>3rd Shift Weekdays</t>
  </si>
  <si>
    <t>3rd Shift Weekends</t>
  </si>
  <si>
    <t>8 hour weekend shift</t>
  </si>
  <si>
    <t>Benefits and Taxes</t>
  </si>
  <si>
    <t>Total Wages and Benefits</t>
  </si>
  <si>
    <t>Total Client Specific one time needs</t>
  </si>
  <si>
    <t>Total Start-up budget</t>
  </si>
  <si>
    <t>Start up does not include furnishings, appliances and other household items that are normal items in any household.</t>
  </si>
  <si>
    <r>
      <t>Client Specific one time needs:</t>
    </r>
    <r>
      <rPr>
        <vertAlign val="superscript"/>
        <sz val="14"/>
        <rFont val="Calibri"/>
        <family val="2"/>
        <scheme val="minor"/>
      </rPr>
      <t>1</t>
    </r>
  </si>
  <si>
    <t>1- client specific one time needs may be items like a specialized bed due to disability, weighted blankets for autism, wheelchair ramp, or other items that would not be considered normal household items.</t>
  </si>
  <si>
    <t>Total Cost</t>
  </si>
  <si>
    <t>12 hour weekend shift</t>
  </si>
  <si>
    <t>Staff Training</t>
  </si>
  <si>
    <t>Basic Rate</t>
  </si>
  <si>
    <t>Enter rate</t>
  </si>
  <si>
    <t>Supplemental Rate</t>
  </si>
  <si>
    <t>Enter Rate  - CANS</t>
  </si>
  <si>
    <t>Exceptional Rate</t>
  </si>
  <si>
    <t>Do not enter - formula</t>
  </si>
  <si>
    <t>total Monthly Rate</t>
  </si>
  <si>
    <t>Monthly extraordinary rate</t>
  </si>
  <si>
    <t>DO NOT ENTER-TO BE ENTERED BY DMCPS STAFF</t>
  </si>
  <si>
    <t>Payroll Expenses</t>
  </si>
  <si>
    <t>Accounting Expenses</t>
  </si>
  <si>
    <t>Net Cost exceeding IV-e Rate</t>
  </si>
  <si>
    <t xml:space="preserve">DAILY RATE - Support Exceeding IV-e </t>
  </si>
  <si>
    <t>DAILY RATE - R &amp; B Exdceding IV-e</t>
  </si>
  <si>
    <t>Total Program Cost - Exceeding IV-e</t>
  </si>
  <si>
    <t>DAILY RATE - Total Program Exceed IV-e</t>
  </si>
  <si>
    <t xml:space="preserve"> Rate Exceeding IV-e</t>
  </si>
  <si>
    <t>Title IV-e Basic Rate*</t>
  </si>
  <si>
    <t>* fill in appropriate rate from above table based on child's age</t>
  </si>
  <si>
    <t>FTE</t>
  </si>
  <si>
    <t>Position</t>
  </si>
  <si>
    <t>Employee Name</t>
  </si>
  <si>
    <t>FTEs</t>
  </si>
  <si>
    <t>Annual Hours</t>
  </si>
  <si>
    <t>Hrly Rate</t>
  </si>
  <si>
    <t>Annual Salary</t>
  </si>
  <si>
    <t># of Staff</t>
  </si>
  <si>
    <t>MEDI</t>
  </si>
  <si>
    <t>SUTA</t>
  </si>
  <si>
    <t>FUTA</t>
  </si>
  <si>
    <t>RETIREMENT</t>
  </si>
  <si>
    <t>HEALTH</t>
  </si>
  <si>
    <t>DENTAL</t>
  </si>
  <si>
    <t>LIFE &amp; DISABILITY</t>
  </si>
  <si>
    <t>Salaries</t>
  </si>
  <si>
    <t>Overhead (15%)</t>
  </si>
  <si>
    <t>Total</t>
  </si>
  <si>
    <t>Level 5 rate per client</t>
  </si>
  <si>
    <t>Approved Daily rate - 2024</t>
  </si>
  <si>
    <t>Additional Daily Rate (for 2)</t>
  </si>
  <si>
    <t>3rd Shift - Weekends</t>
  </si>
  <si>
    <t>3rd Shift - Weekdays</t>
  </si>
  <si>
    <r>
      <rPr>
        <b/>
        <sz val="10"/>
        <rFont val="Roboto"/>
      </rPr>
      <t>Hours/
Day</t>
    </r>
  </si>
  <si>
    <r>
      <rPr>
        <b/>
        <sz val="10"/>
        <rFont val="Roboto"/>
      </rPr>
      <t>Total Hours
Annually</t>
    </r>
  </si>
  <si>
    <r>
      <rPr>
        <b/>
        <sz val="10"/>
        <rFont val="Roboto"/>
      </rPr>
      <t>Average
Hourly Wage</t>
    </r>
  </si>
  <si>
    <r>
      <rPr>
        <b/>
        <sz val="10"/>
        <rFont val="Roboto"/>
      </rPr>
      <t>Total
Wages</t>
    </r>
  </si>
  <si>
    <r>
      <rPr>
        <b/>
        <sz val="10"/>
        <rFont val="Roboto"/>
      </rPr>
      <t>Annual
Cost</t>
    </r>
  </si>
  <si>
    <t>Total Monthly Rate</t>
  </si>
  <si>
    <t>Rate Exceeding IV-E</t>
  </si>
  <si>
    <t>DAILY RATE - Total Program Exceed IV-E</t>
  </si>
  <si>
    <t>Total Program Cost - Exceeding IV-E</t>
  </si>
  <si>
    <t>DAILY RATE - R &amp; B Exdceding IV-E</t>
  </si>
  <si>
    <t>Net Cost exceeding IV-E Rate</t>
  </si>
  <si>
    <t>DAILY RATE - Support Exceeding IV-E</t>
  </si>
  <si>
    <t>Title IV-E supplemental/exceptional</t>
  </si>
  <si>
    <t>Maximum IV-E allowance is $2000/month, the IV-E supplemental/ exceptional rate is calculated by subtracting the annual basic rate from $24,000</t>
  </si>
  <si>
    <t>Program Name Program Address</t>
  </si>
  <si>
    <t>Number of Beds</t>
  </si>
  <si>
    <t>Name of Child</t>
  </si>
  <si>
    <r>
      <rPr>
        <b/>
        <sz val="10"/>
        <rFont val="Roboto"/>
      </rPr>
      <t xml:space="preserve">Direct Program Supervisory Costs
</t>
    </r>
    <r>
      <rPr>
        <sz val="10"/>
        <rFont val="Roboto"/>
      </rPr>
      <t>(Excludes Direct Care Staff)</t>
    </r>
  </si>
  <si>
    <t>Staff exceeding a ratio of 1:1 requires DMCPS approval</t>
  </si>
  <si>
    <t xml:space="preserve">    Worker comp averages $1.63 per $100 of payroll - not inlcuding foster parents</t>
  </si>
  <si>
    <t xml:space="preserve">    $420/employee - does not inlcude foster parents</t>
  </si>
  <si>
    <t xml:space="preserve">    of salaries (New employer rate, will decrease as reserves are built up)</t>
  </si>
  <si>
    <t xml:space="preserve">    Employer portion is 7.65% of wages not including foster parents</t>
  </si>
  <si>
    <t xml:space="preserve">    S/L term Dis ins is $624/FT worker - not inlcuding foster parents</t>
  </si>
  <si>
    <t xml:space="preserve">    Life Insurance is 0.5% of wages - not including foster parents</t>
  </si>
  <si>
    <t xml:space="preserve">  Calculations are based on: </t>
  </si>
  <si>
    <t>Indirect costs and profit are not allowed in FHs</t>
  </si>
  <si>
    <t>TBD</t>
  </si>
  <si>
    <t>Email</t>
  </si>
  <si>
    <t>Child Food</t>
  </si>
  <si>
    <t>Level 5 Administrative Rate Budget</t>
  </si>
  <si>
    <t>Calculations for FICA, MEDI, SUTA and FUTA</t>
  </si>
  <si>
    <t xml:space="preserve">Totals: </t>
  </si>
  <si>
    <t xml:space="preserve">The TFC Admin Rate shall only include expenses that are above and beyond the actions and expenses already accounted for in the DCF Approved Rate for your CPA amount under DCF 54.07. The amount requested in this budget shall be specific to the costs related to overseeing and supporting the Level 5 placement and home. Any specific position(s) or activities should be detailed below. </t>
  </si>
  <si>
    <t>Description of Activities to be included in L5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</si>
</sst>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0.00"/>
    <numFmt numFmtId="165" formatCode="0.0"/>
    <numFmt numFmtId="166" formatCode="0.0%"/>
    <numFmt numFmtId="167" formatCode="\$\ #,##0.00"/>
    <numFmt numFmtId="168" formatCode="m/dd/yyyy;@"/>
    <numFmt numFmtId="169" formatCode="_(&quot;$&quot;* #,##0_);_(&quot;$&quot;* \(#,##0\);_(&quot;$&quot;* &quot;-&quot;??_);_(@_)"/>
    <numFmt numFmtId="170" formatCode="0.000%"/>
  </numFmts>
  <fonts count="24" x14ac:knownFonts="1">
    <font>
      <sz val="11"/>
      <color theme="1"/>
      <name val="Calibri"/>
      <family val="2"/>
      <scheme val="minor"/>
    </font>
    <font>
      <sz val="11"/>
      <color theme="1"/>
      <name val="Calibri"/>
      <family val="2"/>
      <scheme val="minor"/>
    </font>
    <font>
      <sz val="14"/>
      <color rgb="FF000000"/>
      <name val="Calibri"/>
      <family val="2"/>
      <scheme val="minor"/>
    </font>
    <font>
      <sz val="14"/>
      <name val="Calibri"/>
      <family val="2"/>
      <scheme val="minor"/>
    </font>
    <font>
      <b/>
      <sz val="20"/>
      <name val="Calibri"/>
      <family val="2"/>
      <scheme val="minor"/>
    </font>
    <font>
      <b/>
      <sz val="14"/>
      <name val="Calibri"/>
      <family val="2"/>
      <scheme val="minor"/>
    </font>
    <font>
      <b/>
      <sz val="14"/>
      <color rgb="FF000000"/>
      <name val="Calibri"/>
      <family val="2"/>
      <scheme val="minor"/>
    </font>
    <font>
      <b/>
      <u/>
      <sz val="14"/>
      <name val="Calibri"/>
      <family val="2"/>
      <scheme val="minor"/>
    </font>
    <font>
      <b/>
      <sz val="16"/>
      <name val="Calibri"/>
      <family val="2"/>
      <scheme val="minor"/>
    </font>
    <font>
      <b/>
      <sz val="18"/>
      <name val="Calibri"/>
      <family val="2"/>
      <scheme val="minor"/>
    </font>
    <font>
      <sz val="14"/>
      <color theme="1"/>
      <name val="Calibri"/>
      <family val="2"/>
      <scheme val="minor"/>
    </font>
    <font>
      <vertAlign val="superscript"/>
      <sz val="14"/>
      <name val="Calibri"/>
      <family val="2"/>
      <scheme val="minor"/>
    </font>
    <font>
      <b/>
      <sz val="14"/>
      <color theme="1"/>
      <name val="Calibri"/>
      <family val="2"/>
      <scheme val="minor"/>
    </font>
    <font>
      <b/>
      <sz val="11"/>
      <name val="Roboto"/>
    </font>
    <font>
      <b/>
      <sz val="10"/>
      <name val="Roboto"/>
    </font>
    <font>
      <sz val="10"/>
      <color rgb="FF000000"/>
      <name val="Roboto"/>
    </font>
    <font>
      <sz val="10"/>
      <name val="Roboto"/>
    </font>
    <font>
      <b/>
      <sz val="10"/>
      <color rgb="FF000000"/>
      <name val="Roboto"/>
    </font>
    <font>
      <b/>
      <u/>
      <sz val="10"/>
      <name val="Roboto"/>
    </font>
    <font>
      <i/>
      <sz val="10"/>
      <color rgb="FF000000"/>
      <name val="Roboto"/>
    </font>
    <font>
      <b/>
      <sz val="9"/>
      <color rgb="FF000000"/>
      <name val="Roboto"/>
    </font>
    <font>
      <b/>
      <sz val="10"/>
      <color theme="1"/>
      <name val="Roboto"/>
    </font>
    <font>
      <sz val="10"/>
      <color theme="1"/>
      <name val="Roboto"/>
    </font>
    <font>
      <i/>
      <sz val="10"/>
      <color theme="1"/>
      <name val="Roboto"/>
    </font>
  </fonts>
  <fills count="12">
    <fill>
      <patternFill patternType="none"/>
    </fill>
    <fill>
      <patternFill patternType="gray125"/>
    </fill>
    <fill>
      <patternFill patternType="solid">
        <fgColor rgb="FFFF0000"/>
      </patternFill>
    </fill>
    <fill>
      <patternFill patternType="solid">
        <fgColor rgb="FFC0C0C0"/>
      </patternFill>
    </fill>
    <fill>
      <patternFill patternType="solid">
        <fgColor rgb="FFFFFF00"/>
      </patternFill>
    </fill>
    <fill>
      <patternFill patternType="solid">
        <fgColor indexed="2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9" tint="0.39997558519241921"/>
        <bgColor indexed="64"/>
      </patternFill>
    </fill>
  </fills>
  <borders count="6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medium">
        <color auto="1"/>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07">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5" fillId="3" borderId="0" xfId="0" applyFont="1" applyFill="1" applyAlignment="1">
      <alignment vertical="top" wrapText="1"/>
    </xf>
    <xf numFmtId="0" fontId="2" fillId="0" borderId="0" xfId="0" applyFont="1" applyAlignment="1">
      <alignment horizontal="left" wrapText="1"/>
    </xf>
    <xf numFmtId="0" fontId="2" fillId="3" borderId="4" xfId="0" applyFont="1" applyFill="1" applyBorder="1" applyAlignment="1">
      <alignment vertical="top" wrapText="1"/>
    </xf>
    <xf numFmtId="0" fontId="2" fillId="0" borderId="0" xfId="0" applyFont="1" applyAlignment="1">
      <alignment horizontal="left" vertical="center" wrapText="1"/>
    </xf>
    <xf numFmtId="0" fontId="5" fillId="0" borderId="0" xfId="0" applyFont="1" applyAlignment="1" applyProtection="1">
      <alignment wrapText="1"/>
      <protection locked="0"/>
    </xf>
    <xf numFmtId="0" fontId="6" fillId="0" borderId="0" xfId="0" applyFont="1" applyFill="1" applyBorder="1" applyAlignment="1">
      <alignment horizontal="left" wrapText="1"/>
    </xf>
    <xf numFmtId="0" fontId="5" fillId="3" borderId="21" xfId="0" applyFont="1" applyFill="1" applyBorder="1" applyAlignment="1">
      <alignment vertical="top" wrapText="1"/>
    </xf>
    <xf numFmtId="0" fontId="5" fillId="3" borderId="22" xfId="0" applyFont="1" applyFill="1" applyBorder="1" applyAlignment="1">
      <alignment horizontal="center" vertical="top" wrapText="1"/>
    </xf>
    <xf numFmtId="0" fontId="7" fillId="3" borderId="12" xfId="0" applyFont="1" applyFill="1" applyBorder="1" applyAlignment="1">
      <alignment horizontal="center" vertical="top" wrapText="1"/>
    </xf>
    <xf numFmtId="0" fontId="5" fillId="3" borderId="13" xfId="0" applyFont="1" applyFill="1" applyBorder="1" applyAlignment="1">
      <alignment horizontal="left" vertical="top" wrapText="1" indent="3"/>
    </xf>
    <xf numFmtId="0" fontId="5" fillId="0" borderId="0" xfId="0" applyFont="1" applyFill="1" applyBorder="1" applyAlignment="1">
      <alignment horizontal="center" vertical="top" wrapText="1"/>
    </xf>
    <xf numFmtId="0" fontId="5" fillId="0" borderId="0" xfId="0" applyFont="1" applyFill="1" applyAlignment="1">
      <alignment horizontal="center" vertical="top" wrapText="1"/>
    </xf>
    <xf numFmtId="44" fontId="5" fillId="0" borderId="0" xfId="0" applyNumberFormat="1" applyFont="1" applyFill="1" applyAlignment="1">
      <alignment vertical="top" wrapText="1"/>
    </xf>
    <xf numFmtId="0" fontId="2" fillId="0" borderId="0" xfId="0" applyFont="1"/>
    <xf numFmtId="10" fontId="2" fillId="0" borderId="0" xfId="0" applyNumberFormat="1" applyFont="1" applyAlignment="1">
      <alignment horizontal="center"/>
    </xf>
    <xf numFmtId="0" fontId="2" fillId="0" borderId="0" xfId="0" applyFont="1" applyAlignment="1">
      <alignment horizontal="center" vertical="top"/>
    </xf>
    <xf numFmtId="166" fontId="2" fillId="0" borderId="0" xfId="3" applyNumberFormat="1" applyFont="1" applyAlignment="1">
      <alignment horizontal="center"/>
    </xf>
    <xf numFmtId="166" fontId="2" fillId="3" borderId="22" xfId="3" applyNumberFormat="1" applyFont="1" applyFill="1" applyBorder="1" applyAlignment="1">
      <alignment vertical="top" wrapText="1"/>
    </xf>
    <xf numFmtId="167" fontId="6" fillId="3" borderId="20" xfId="0" applyNumberFormat="1" applyFont="1" applyFill="1" applyBorder="1" applyAlignment="1">
      <alignment horizontal="right" vertical="top" shrinkToFit="1"/>
    </xf>
    <xf numFmtId="0" fontId="5" fillId="0" borderId="0" xfId="0" applyFont="1" applyFill="1" applyBorder="1" applyAlignment="1">
      <alignment vertical="top" wrapText="1"/>
    </xf>
    <xf numFmtId="167" fontId="6" fillId="0" borderId="0" xfId="0" applyNumberFormat="1" applyFont="1" applyFill="1" applyBorder="1" applyAlignment="1">
      <alignment horizontal="right" vertical="top" shrinkToFit="1"/>
    </xf>
    <xf numFmtId="0" fontId="3" fillId="0" borderId="24" xfId="0" applyFont="1" applyBorder="1" applyAlignment="1">
      <alignment horizontal="left" vertical="top" wrapText="1"/>
    </xf>
    <xf numFmtId="0" fontId="3" fillId="0" borderId="0" xfId="0" applyFont="1" applyFill="1" applyBorder="1" applyAlignment="1">
      <alignment horizontal="left" vertical="top" wrapText="1"/>
    </xf>
    <xf numFmtId="44" fontId="2" fillId="0" borderId="0" xfId="2" applyFont="1" applyFill="1" applyBorder="1" applyAlignment="1">
      <alignment horizontal="right" wrapText="1"/>
    </xf>
    <xf numFmtId="0" fontId="2" fillId="0" borderId="0" xfId="0" applyFont="1" applyFill="1" applyBorder="1"/>
    <xf numFmtId="44" fontId="3" fillId="0" borderId="0" xfId="2" applyFont="1" applyFill="1" applyBorder="1" applyAlignment="1">
      <alignment horizontal="right" vertical="top" wrapText="1"/>
    </xf>
    <xf numFmtId="0" fontId="3" fillId="0" borderId="24" xfId="0" applyFont="1" applyBorder="1" applyAlignment="1">
      <alignment vertical="top" wrapText="1"/>
    </xf>
    <xf numFmtId="0" fontId="2" fillId="0" borderId="0" xfId="0" applyFont="1" applyFill="1" applyBorder="1" applyAlignment="1">
      <alignment horizontal="left" vertical="top"/>
    </xf>
    <xf numFmtId="0" fontId="3" fillId="0" borderId="0" xfId="0" applyFont="1" applyFill="1" applyBorder="1" applyAlignment="1">
      <alignment vertical="top" wrapText="1"/>
    </xf>
    <xf numFmtId="167" fontId="2" fillId="0" borderId="0" xfId="0" applyNumberFormat="1" applyFont="1" applyFill="1" applyBorder="1" applyAlignment="1">
      <alignment vertical="top" shrinkToFit="1"/>
    </xf>
    <xf numFmtId="0" fontId="3" fillId="0" borderId="0" xfId="0" applyFont="1" applyBorder="1" applyAlignment="1">
      <alignment vertical="top" wrapText="1"/>
    </xf>
    <xf numFmtId="0" fontId="2" fillId="0" borderId="0" xfId="0" applyFont="1" applyFill="1" applyBorder="1" applyAlignment="1">
      <alignment vertical="top" wrapText="1"/>
    </xf>
    <xf numFmtId="0" fontId="3" fillId="0" borderId="0" xfId="0" applyFont="1" applyBorder="1" applyAlignment="1">
      <alignment horizontal="left" vertical="top" wrapText="1"/>
    </xf>
    <xf numFmtId="0" fontId="2" fillId="0" borderId="0" xfId="0" applyFont="1" applyAlignment="1">
      <alignment horizontal="left"/>
    </xf>
    <xf numFmtId="0" fontId="2" fillId="0" borderId="0" xfId="0" applyFont="1" applyBorder="1" applyAlignment="1"/>
    <xf numFmtId="0" fontId="3" fillId="0" borderId="25" xfId="0" applyFont="1" applyBorder="1" applyAlignment="1">
      <alignment horizontal="left" vertical="top" wrapText="1"/>
    </xf>
    <xf numFmtId="0" fontId="2" fillId="0" borderId="0" xfId="0" applyFont="1" applyAlignment="1">
      <alignment vertical="top" wrapText="1"/>
    </xf>
    <xf numFmtId="0" fontId="2" fillId="0" borderId="0" xfId="0" applyFont="1" applyFill="1" applyAlignment="1">
      <alignment horizontal="left" wrapText="1"/>
    </xf>
    <xf numFmtId="0" fontId="2" fillId="0" borderId="0" xfId="0" applyFont="1" applyFill="1" applyAlignment="1">
      <alignment horizontal="left" vertical="top"/>
    </xf>
    <xf numFmtId="0" fontId="2" fillId="0" borderId="0" xfId="0" applyFont="1" applyFill="1" applyAlignment="1">
      <alignment vertical="top" wrapText="1"/>
    </xf>
    <xf numFmtId="0" fontId="6" fillId="0" borderId="17" xfId="0" applyFont="1" applyBorder="1" applyAlignment="1">
      <alignment horizontal="center" vertical="top"/>
    </xf>
    <xf numFmtId="0" fontId="6" fillId="0" borderId="15" xfId="0" applyFont="1" applyBorder="1" applyAlignment="1">
      <alignment horizontal="center" vertical="top"/>
    </xf>
    <xf numFmtId="44" fontId="2" fillId="0" borderId="0" xfId="2" applyFont="1" applyBorder="1" applyAlignment="1">
      <alignment horizontal="left" vertical="top"/>
    </xf>
    <xf numFmtId="44" fontId="2" fillId="0" borderId="13" xfId="2" applyFont="1" applyBorder="1" applyAlignment="1">
      <alignment horizontal="left" vertical="top"/>
    </xf>
    <xf numFmtId="44" fontId="2" fillId="0" borderId="17" xfId="2" applyFont="1" applyBorder="1" applyAlignment="1">
      <alignment horizontal="left" vertical="top"/>
    </xf>
    <xf numFmtId="44" fontId="2" fillId="0" borderId="15" xfId="2" applyFont="1" applyBorder="1" applyAlignment="1">
      <alignment horizontal="left" vertical="top"/>
    </xf>
    <xf numFmtId="0" fontId="2" fillId="0" borderId="0" xfId="0" applyFont="1" applyBorder="1" applyAlignment="1">
      <alignment horizontal="right" wrapText="1" indent="1"/>
    </xf>
    <xf numFmtId="16" fontId="2" fillId="0" borderId="0" xfId="0" applyNumberFormat="1" applyFont="1" applyBorder="1" applyAlignment="1">
      <alignment horizontal="right" wrapText="1" indent="1"/>
    </xf>
    <xf numFmtId="0" fontId="2" fillId="0" borderId="17" xfId="0" applyFont="1" applyBorder="1" applyAlignment="1">
      <alignment horizontal="right" wrapText="1" indent="1"/>
    </xf>
    <xf numFmtId="0" fontId="5" fillId="5" borderId="8" xfId="0" applyFont="1" applyFill="1" applyBorder="1"/>
    <xf numFmtId="44" fontId="2" fillId="9" borderId="19" xfId="2" applyFont="1" applyFill="1" applyBorder="1"/>
    <xf numFmtId="0" fontId="2" fillId="7" borderId="24" xfId="0" applyFont="1" applyFill="1" applyBorder="1"/>
    <xf numFmtId="44" fontId="2" fillId="7" borderId="19" xfId="0" applyNumberFormat="1" applyFont="1" applyFill="1" applyBorder="1"/>
    <xf numFmtId="0" fontId="3" fillId="7" borderId="25" xfId="0" applyFont="1" applyFill="1" applyBorder="1"/>
    <xf numFmtId="0" fontId="3" fillId="7" borderId="32" xfId="0" applyFont="1" applyFill="1" applyBorder="1"/>
    <xf numFmtId="0" fontId="3" fillId="7" borderId="27" xfId="0" applyFont="1" applyFill="1" applyBorder="1"/>
    <xf numFmtId="44" fontId="3" fillId="7" borderId="29" xfId="0" applyNumberFormat="1" applyFont="1" applyFill="1" applyBorder="1"/>
    <xf numFmtId="0" fontId="3" fillId="0" borderId="0" xfId="0" applyFont="1" applyFill="1" applyBorder="1"/>
    <xf numFmtId="9" fontId="3" fillId="0" borderId="0" xfId="3" applyFont="1" applyFill="1" applyBorder="1"/>
    <xf numFmtId="44" fontId="5" fillId="7" borderId="26" xfId="2" applyFont="1" applyFill="1" applyBorder="1" applyProtection="1"/>
    <xf numFmtId="44" fontId="9" fillId="6" borderId="26" xfId="2" applyFont="1" applyFill="1" applyBorder="1" applyProtection="1"/>
    <xf numFmtId="10" fontId="2" fillId="0" borderId="0" xfId="3" applyNumberFormat="1" applyFont="1" applyAlignment="1">
      <alignment horizontal="center" vertical="top"/>
    </xf>
    <xf numFmtId="44" fontId="2" fillId="0" borderId="0" xfId="2" applyFont="1" applyAlignment="1">
      <alignment horizontal="center" vertical="top"/>
    </xf>
    <xf numFmtId="1" fontId="2" fillId="3" borderId="8" xfId="0" applyNumberFormat="1" applyFont="1" applyFill="1" applyBorder="1" applyAlignment="1">
      <alignment horizontal="center" vertical="top" shrinkToFit="1"/>
    </xf>
    <xf numFmtId="1" fontId="6" fillId="3" borderId="8" xfId="0" applyNumberFormat="1" applyFont="1" applyFill="1" applyBorder="1" applyAlignment="1">
      <alignment vertical="top" shrinkToFit="1"/>
    </xf>
    <xf numFmtId="0" fontId="2" fillId="3" borderId="8" xfId="0" applyFont="1" applyFill="1" applyBorder="1" applyAlignment="1">
      <alignment horizontal="left" wrapText="1"/>
    </xf>
    <xf numFmtId="2" fontId="2" fillId="4" borderId="8" xfId="0" applyNumberFormat="1" applyFont="1" applyFill="1" applyBorder="1" applyAlignment="1">
      <alignment horizontal="right" vertical="top" shrinkToFit="1"/>
    </xf>
    <xf numFmtId="164" fontId="2" fillId="4" borderId="8" xfId="0" applyNumberFormat="1" applyFont="1" applyFill="1" applyBorder="1" applyAlignment="1">
      <alignment horizontal="right" vertical="top" shrinkToFit="1"/>
    </xf>
    <xf numFmtId="0" fontId="2" fillId="4" borderId="8" xfId="0" applyFont="1" applyFill="1" applyBorder="1" applyAlignment="1">
      <alignment horizontal="left" wrapText="1"/>
    </xf>
    <xf numFmtId="0" fontId="2" fillId="4" borderId="8" xfId="0" applyFont="1" applyFill="1" applyBorder="1" applyAlignment="1">
      <alignment horizontal="right" wrapText="1"/>
    </xf>
    <xf numFmtId="1" fontId="6" fillId="0" borderId="8" xfId="0" applyNumberFormat="1" applyFont="1" applyBorder="1" applyAlignment="1">
      <alignment horizontal="right" vertical="top" shrinkToFit="1"/>
    </xf>
    <xf numFmtId="0" fontId="2" fillId="0" borderId="8" xfId="0" applyFont="1" applyBorder="1" applyAlignment="1">
      <alignment horizontal="left" wrapText="1"/>
    </xf>
    <xf numFmtId="1" fontId="6" fillId="3" borderId="8" xfId="0" applyNumberFormat="1" applyFont="1" applyFill="1" applyBorder="1" applyAlignment="1">
      <alignment horizontal="right" vertical="top" shrinkToFit="1"/>
    </xf>
    <xf numFmtId="44" fontId="5" fillId="3" borderId="15" xfId="2" applyFont="1" applyFill="1" applyBorder="1" applyAlignment="1">
      <alignment vertical="top" wrapText="1"/>
    </xf>
    <xf numFmtId="0" fontId="5" fillId="3" borderId="8" xfId="0" applyFont="1" applyFill="1" applyBorder="1" applyAlignment="1">
      <alignment horizontal="center" vertical="center" wrapText="1"/>
    </xf>
    <xf numFmtId="0" fontId="5" fillId="3" borderId="8" xfId="0" applyFont="1" applyFill="1" applyBorder="1" applyAlignment="1">
      <alignment horizontal="right" vertical="center" wrapText="1"/>
    </xf>
    <xf numFmtId="0" fontId="5" fillId="3" borderId="8" xfId="0" applyFont="1" applyFill="1" applyBorder="1" applyAlignment="1">
      <alignment horizontal="left" vertical="center" wrapText="1" indent="4"/>
    </xf>
    <xf numFmtId="1" fontId="2" fillId="4" borderId="8" xfId="0" applyNumberFormat="1" applyFont="1" applyFill="1" applyBorder="1" applyAlignment="1">
      <alignment horizontal="center" vertical="top" shrinkToFit="1"/>
    </xf>
    <xf numFmtId="1" fontId="2" fillId="3" borderId="8" xfId="0" applyNumberFormat="1" applyFont="1" applyFill="1" applyBorder="1" applyAlignment="1">
      <alignment horizontal="right" vertical="top" indent="1" shrinkToFit="1"/>
    </xf>
    <xf numFmtId="1" fontId="6" fillId="4" borderId="6" xfId="0" applyNumberFormat="1" applyFont="1" applyFill="1" applyBorder="1" applyAlignment="1">
      <alignment horizontal="center" vertical="top" shrinkToFit="1"/>
    </xf>
    <xf numFmtId="0" fontId="5" fillId="3" borderId="10" xfId="0" applyFont="1" applyFill="1" applyBorder="1" applyAlignment="1">
      <alignment vertical="center" wrapText="1"/>
    </xf>
    <xf numFmtId="0" fontId="2" fillId="3" borderId="16" xfId="0" applyFont="1" applyFill="1" applyBorder="1" applyAlignment="1">
      <alignment horizontal="center" vertical="top" wrapText="1"/>
    </xf>
    <xf numFmtId="43" fontId="5" fillId="5" borderId="19" xfId="1" applyFont="1" applyFill="1" applyBorder="1" applyProtection="1"/>
    <xf numFmtId="0" fontId="3" fillId="6" borderId="24" xfId="0" applyFont="1" applyFill="1" applyBorder="1" applyAlignment="1">
      <alignment vertical="top" wrapText="1"/>
    </xf>
    <xf numFmtId="0" fontId="5" fillId="0" borderId="24" xfId="0" applyFont="1" applyBorder="1" applyAlignment="1">
      <alignment vertical="top" wrapText="1"/>
    </xf>
    <xf numFmtId="43" fontId="5" fillId="3" borderId="19" xfId="1" applyFont="1" applyFill="1" applyBorder="1" applyAlignment="1">
      <alignment horizontal="left" vertical="top" wrapText="1"/>
    </xf>
    <xf numFmtId="44" fontId="5" fillId="5" borderId="19" xfId="2" applyFont="1" applyFill="1" applyBorder="1"/>
    <xf numFmtId="0" fontId="2" fillId="3" borderId="24" xfId="0" applyFont="1" applyFill="1" applyBorder="1" applyAlignment="1">
      <alignment vertical="top" wrapText="1"/>
    </xf>
    <xf numFmtId="0" fontId="2" fillId="3" borderId="19" xfId="0" applyFont="1" applyFill="1" applyBorder="1" applyAlignment="1">
      <alignment horizontal="center" vertical="top" wrapText="1"/>
    </xf>
    <xf numFmtId="0" fontId="2" fillId="0" borderId="24" xfId="0" applyFont="1" applyBorder="1" applyAlignment="1">
      <alignment horizontal="left" wrapText="1"/>
    </xf>
    <xf numFmtId="43" fontId="3" fillId="3" borderId="19" xfId="1" applyFont="1" applyFill="1" applyBorder="1" applyAlignment="1">
      <alignment horizontal="left" vertical="top" wrapText="1"/>
    </xf>
    <xf numFmtId="0" fontId="3" fillId="3" borderId="25" xfId="0" applyFont="1" applyFill="1" applyBorder="1" applyAlignment="1">
      <alignment vertical="top" wrapText="1"/>
    </xf>
    <xf numFmtId="165" fontId="2" fillId="3" borderId="18" xfId="0" applyNumberFormat="1" applyFont="1" applyFill="1" applyBorder="1" applyAlignment="1">
      <alignment horizontal="center" vertical="top" shrinkToFit="1"/>
    </xf>
    <xf numFmtId="1" fontId="2" fillId="3" borderId="18" xfId="0" applyNumberFormat="1" applyFont="1" applyFill="1" applyBorder="1" applyAlignment="1">
      <alignment horizontal="right" vertical="top" indent="1" shrinkToFit="1"/>
    </xf>
    <xf numFmtId="0" fontId="2" fillId="3" borderId="18" xfId="0" applyFont="1" applyFill="1" applyBorder="1" applyAlignment="1">
      <alignment horizontal="left" wrapText="1"/>
    </xf>
    <xf numFmtId="44" fontId="6" fillId="5" borderId="26" xfId="2" applyFont="1" applyFill="1" applyBorder="1" applyAlignment="1">
      <alignment horizontal="center"/>
    </xf>
    <xf numFmtId="0" fontId="2" fillId="3" borderId="11" xfId="0" applyFont="1" applyFill="1" applyBorder="1" applyAlignment="1">
      <alignment horizontal="center" vertical="top" wrapText="1"/>
    </xf>
    <xf numFmtId="43" fontId="2" fillId="4" borderId="34" xfId="1" applyFont="1" applyFill="1" applyBorder="1" applyAlignment="1">
      <alignment horizontal="right" wrapText="1" indent="1"/>
    </xf>
    <xf numFmtId="43" fontId="2" fillId="4" borderId="33" xfId="1" applyFont="1" applyFill="1" applyBorder="1" applyAlignment="1">
      <alignment horizontal="right" wrapText="1" indent="1"/>
    </xf>
    <xf numFmtId="43" fontId="3" fillId="4" borderId="33" xfId="1" applyFont="1" applyFill="1" applyBorder="1" applyAlignment="1">
      <alignment horizontal="right" vertical="top" wrapText="1" indent="1"/>
    </xf>
    <xf numFmtId="43" fontId="2" fillId="4" borderId="33" xfId="1" applyFont="1" applyFill="1" applyBorder="1" applyAlignment="1">
      <alignment horizontal="right" vertical="top" indent="1" shrinkToFit="1"/>
    </xf>
    <xf numFmtId="0" fontId="5" fillId="3" borderId="10" xfId="0" applyFont="1" applyFill="1" applyBorder="1" applyAlignment="1">
      <alignment vertical="top" wrapText="1"/>
    </xf>
    <xf numFmtId="43" fontId="2" fillId="8" borderId="35" xfId="1" applyFont="1" applyFill="1" applyBorder="1" applyAlignment="1">
      <alignment vertical="top" shrinkToFit="1"/>
    </xf>
    <xf numFmtId="43" fontId="2" fillId="8" borderId="36" xfId="1" applyFont="1" applyFill="1" applyBorder="1" applyAlignment="1">
      <alignment vertical="top" shrinkToFit="1"/>
    </xf>
    <xf numFmtId="43" fontId="2" fillId="4" borderId="33" xfId="1" applyFont="1" applyFill="1" applyBorder="1" applyAlignment="1">
      <alignment horizontal="left" wrapText="1" indent="15"/>
    </xf>
    <xf numFmtId="43" fontId="2" fillId="4" borderId="35" xfId="1" applyFont="1" applyFill="1" applyBorder="1" applyAlignment="1">
      <alignment vertical="top" shrinkToFit="1"/>
    </xf>
    <xf numFmtId="43" fontId="2" fillId="4" borderId="34" xfId="1" applyFont="1" applyFill="1" applyBorder="1" applyAlignment="1">
      <alignment vertical="top" shrinkToFit="1"/>
    </xf>
    <xf numFmtId="43" fontId="2" fillId="4" borderId="33" xfId="1" applyFont="1" applyFill="1" applyBorder="1" applyAlignment="1">
      <alignment horizontal="right" wrapText="1"/>
    </xf>
    <xf numFmtId="43" fontId="3" fillId="4" borderId="37" xfId="1" applyFont="1" applyFill="1" applyBorder="1" applyAlignment="1">
      <alignment vertical="top" wrapText="1"/>
    </xf>
    <xf numFmtId="43" fontId="3" fillId="4" borderId="34" xfId="1" applyFont="1" applyFill="1" applyBorder="1" applyAlignment="1">
      <alignment vertical="top" wrapText="1"/>
    </xf>
    <xf numFmtId="43" fontId="2" fillId="7" borderId="36" xfId="1" applyFont="1" applyFill="1" applyBorder="1" applyProtection="1">
      <protection locked="0"/>
    </xf>
    <xf numFmtId="43" fontId="2" fillId="7" borderId="36" xfId="1" applyFont="1" applyFill="1" applyBorder="1" applyProtection="1">
      <protection hidden="1"/>
    </xf>
    <xf numFmtId="43" fontId="2" fillId="8" borderId="36" xfId="1" applyFont="1" applyFill="1" applyBorder="1" applyProtection="1">
      <protection locked="0"/>
    </xf>
    <xf numFmtId="43" fontId="2" fillId="4" borderId="33" xfId="1" applyFont="1" applyFill="1" applyBorder="1" applyAlignment="1">
      <alignment horizontal="left" wrapText="1"/>
    </xf>
    <xf numFmtId="0" fontId="2" fillId="0" borderId="24" xfId="0" applyFont="1" applyBorder="1" applyAlignment="1">
      <alignment horizontal="left"/>
    </xf>
    <xf numFmtId="0" fontId="7" fillId="3" borderId="24" xfId="0" applyFont="1" applyFill="1" applyBorder="1" applyAlignment="1">
      <alignment horizontal="center" vertical="top" wrapText="1"/>
    </xf>
    <xf numFmtId="0" fontId="2" fillId="0" borderId="24" xfId="0" applyFont="1" applyBorder="1" applyAlignment="1">
      <alignment vertical="top" wrapText="1"/>
    </xf>
    <xf numFmtId="0" fontId="5" fillId="3" borderId="25" xfId="0" applyFont="1" applyFill="1" applyBorder="1" applyAlignment="1">
      <alignment vertical="top" wrapText="1"/>
    </xf>
    <xf numFmtId="0" fontId="3" fillId="0" borderId="24" xfId="0" applyFont="1" applyBorder="1" applyAlignment="1">
      <alignment horizontal="left"/>
    </xf>
    <xf numFmtId="0" fontId="2" fillId="0" borderId="24" xfId="0" applyFont="1" applyBorder="1" applyAlignment="1" applyProtection="1">
      <alignment horizontal="left"/>
      <protection locked="0"/>
    </xf>
    <xf numFmtId="0" fontId="2" fillId="0" borderId="24" xfId="0" applyFont="1" applyFill="1" applyBorder="1" applyAlignment="1" applyProtection="1">
      <alignment horizontal="left"/>
      <protection locked="0"/>
    </xf>
    <xf numFmtId="0" fontId="5" fillId="3" borderId="27" xfId="0" applyFont="1" applyFill="1" applyBorder="1" applyAlignment="1">
      <alignment vertical="top" wrapText="1"/>
    </xf>
    <xf numFmtId="0" fontId="5" fillId="0" borderId="27" xfId="0" applyFont="1" applyBorder="1" applyAlignment="1">
      <alignment vertical="top" wrapText="1"/>
    </xf>
    <xf numFmtId="0" fontId="5" fillId="4" borderId="11" xfId="0" applyFont="1" applyFill="1" applyBorder="1" applyAlignment="1">
      <alignment vertical="top" wrapText="1"/>
    </xf>
    <xf numFmtId="0" fontId="6" fillId="0" borderId="24" xfId="0" applyFont="1" applyBorder="1" applyAlignment="1">
      <alignment vertical="top" wrapText="1"/>
    </xf>
    <xf numFmtId="0" fontId="5" fillId="4" borderId="33" xfId="0" applyFont="1" applyFill="1" applyBorder="1" applyAlignment="1">
      <alignment horizontal="left" vertical="top" wrapText="1"/>
    </xf>
    <xf numFmtId="0" fontId="6" fillId="0" borderId="25" xfId="0" applyFont="1" applyBorder="1" applyAlignment="1">
      <alignment vertical="top" wrapText="1"/>
    </xf>
    <xf numFmtId="168" fontId="6" fillId="4" borderId="20" xfId="0" applyNumberFormat="1" applyFont="1" applyFill="1" applyBorder="1" applyAlignment="1">
      <alignment horizontal="left" vertical="top" indent="7" shrinkToFit="1"/>
    </xf>
    <xf numFmtId="0" fontId="5" fillId="3" borderId="29" xfId="0" applyFont="1" applyFill="1" applyBorder="1" applyAlignment="1">
      <alignment horizontal="center" vertical="top" wrapText="1"/>
    </xf>
    <xf numFmtId="43" fontId="2" fillId="8" borderId="19" xfId="1" applyFont="1" applyFill="1" applyBorder="1" applyAlignment="1">
      <alignment horizontal="right" vertical="top" shrinkToFit="1"/>
    </xf>
    <xf numFmtId="164" fontId="6" fillId="3" borderId="26" xfId="0" applyNumberFormat="1" applyFont="1" applyFill="1" applyBorder="1" applyAlignment="1">
      <alignment horizontal="right" vertical="top" shrinkToFit="1"/>
    </xf>
    <xf numFmtId="0" fontId="3" fillId="0" borderId="32" xfId="0" applyFont="1" applyBorder="1" applyAlignment="1">
      <alignment horizontal="left" vertical="top" wrapText="1"/>
    </xf>
    <xf numFmtId="167" fontId="6" fillId="3" borderId="23" xfId="0" applyNumberFormat="1" applyFont="1" applyFill="1" applyBorder="1" applyAlignment="1">
      <alignment horizontal="right" vertical="top" shrinkToFit="1"/>
    </xf>
    <xf numFmtId="43" fontId="2" fillId="8" borderId="26" xfId="1" applyFont="1" applyFill="1" applyBorder="1" applyAlignment="1">
      <alignment horizontal="right" vertical="top" shrinkToFit="1"/>
    </xf>
    <xf numFmtId="44" fontId="3" fillId="7" borderId="23" xfId="2" applyFont="1" applyFill="1" applyBorder="1" applyProtection="1"/>
    <xf numFmtId="44" fontId="3" fillId="7" borderId="29" xfId="2" applyFont="1" applyFill="1" applyBorder="1" applyProtection="1"/>
    <xf numFmtId="0" fontId="5" fillId="7" borderId="25" xfId="0" applyFont="1" applyFill="1" applyBorder="1"/>
    <xf numFmtId="0" fontId="10" fillId="0" borderId="0" xfId="0" applyFont="1"/>
    <xf numFmtId="43" fontId="10" fillId="0" borderId="0" xfId="1" applyFont="1"/>
    <xf numFmtId="43" fontId="10" fillId="0" borderId="38" xfId="1" applyFont="1" applyBorder="1"/>
    <xf numFmtId="43" fontId="10" fillId="0" borderId="0" xfId="1" applyFont="1" applyBorder="1"/>
    <xf numFmtId="43" fontId="10" fillId="0" borderId="39" xfId="0" applyNumberFormat="1" applyFont="1" applyBorder="1"/>
    <xf numFmtId="0" fontId="12" fillId="0" borderId="17" xfId="0" applyFont="1" applyBorder="1" applyAlignment="1">
      <alignment horizontal="center"/>
    </xf>
    <xf numFmtId="0" fontId="12" fillId="0" borderId="0" xfId="0" applyFont="1"/>
    <xf numFmtId="0" fontId="12" fillId="0" borderId="17" xfId="0" applyFont="1" applyBorder="1"/>
    <xf numFmtId="0" fontId="12" fillId="0" borderId="17" xfId="0" applyFont="1" applyFill="1" applyBorder="1" applyAlignment="1">
      <alignment horizontal="center"/>
    </xf>
    <xf numFmtId="44" fontId="2" fillId="7" borderId="8" xfId="0" applyNumberFormat="1" applyFont="1" applyFill="1" applyBorder="1" applyAlignment="1">
      <alignment horizontal="left" vertical="top"/>
    </xf>
    <xf numFmtId="44" fontId="6" fillId="7" borderId="40" xfId="2" applyFont="1" applyFill="1" applyBorder="1" applyAlignment="1">
      <alignment horizontal="left" vertical="top"/>
    </xf>
    <xf numFmtId="44" fontId="2" fillId="7" borderId="0" xfId="0" applyNumberFormat="1" applyFont="1" applyFill="1" applyAlignment="1">
      <alignment horizontal="left" vertical="top"/>
    </xf>
    <xf numFmtId="0" fontId="2" fillId="7" borderId="0" xfId="0" applyFont="1" applyFill="1" applyAlignment="1">
      <alignment horizontal="left" vertical="top"/>
    </xf>
    <xf numFmtId="0" fontId="2" fillId="7" borderId="24" xfId="0" applyFont="1" applyFill="1" applyBorder="1" applyAlignment="1">
      <alignment horizontal="left" vertical="top"/>
    </xf>
    <xf numFmtId="0" fontId="2" fillId="7" borderId="19" xfId="0" applyFont="1" applyFill="1" applyBorder="1" applyAlignment="1">
      <alignment horizontal="left" vertical="top"/>
    </xf>
    <xf numFmtId="0" fontId="6" fillId="7" borderId="24" xfId="0" applyFont="1" applyFill="1" applyBorder="1" applyAlignment="1">
      <alignment horizontal="left" vertical="top"/>
    </xf>
    <xf numFmtId="0" fontId="2" fillId="7" borderId="25" xfId="0" applyFont="1" applyFill="1" applyBorder="1" applyAlignment="1">
      <alignment horizontal="left" vertical="top"/>
    </xf>
    <xf numFmtId="0" fontId="2" fillId="7" borderId="42" xfId="0" applyFont="1" applyFill="1" applyBorder="1" applyAlignment="1">
      <alignment horizontal="left" vertical="top"/>
    </xf>
    <xf numFmtId="0" fontId="2" fillId="7" borderId="26" xfId="0" applyFont="1" applyFill="1" applyBorder="1" applyAlignment="1">
      <alignment horizontal="left" vertical="top"/>
    </xf>
    <xf numFmtId="0" fontId="2" fillId="11" borderId="8" xfId="0" applyFont="1" applyFill="1" applyBorder="1" applyAlignment="1">
      <alignment horizontal="left" vertical="top"/>
    </xf>
    <xf numFmtId="44" fontId="2" fillId="11" borderId="8" xfId="0" applyNumberFormat="1" applyFont="1" applyFill="1" applyBorder="1" applyAlignment="1">
      <alignment horizontal="left" vertical="top"/>
    </xf>
    <xf numFmtId="0" fontId="2" fillId="0" borderId="0" xfId="0" applyFont="1" applyFill="1" applyBorder="1" applyAlignment="1">
      <alignment wrapText="1"/>
    </xf>
    <xf numFmtId="0" fontId="2" fillId="0" borderId="24" xfId="0" applyFont="1" applyBorder="1" applyAlignment="1">
      <alignment horizontal="left" vertical="top"/>
    </xf>
    <xf numFmtId="0" fontId="3" fillId="0" borderId="43" xfId="0" applyFont="1" applyBorder="1" applyAlignment="1">
      <alignment horizontal="left" vertical="top" wrapText="1"/>
    </xf>
    <xf numFmtId="167" fontId="6" fillId="3" borderId="44" xfId="0" applyNumberFormat="1" applyFont="1" applyFill="1" applyBorder="1" applyAlignment="1">
      <alignment horizontal="right" vertical="top" shrinkToFit="1"/>
    </xf>
    <xf numFmtId="0" fontId="2" fillId="8" borderId="19" xfId="0" applyFont="1" applyFill="1" applyBorder="1" applyAlignment="1">
      <alignment horizontal="left" vertical="top"/>
    </xf>
    <xf numFmtId="0" fontId="15" fillId="0" borderId="0" xfId="0" applyFont="1" applyAlignment="1">
      <alignment horizontal="left" vertical="top"/>
    </xf>
    <xf numFmtId="0" fontId="15" fillId="0" borderId="0" xfId="0" applyFont="1" applyAlignment="1">
      <alignment horizontal="left" vertical="top" wrapText="1"/>
    </xf>
    <xf numFmtId="0" fontId="14" fillId="3" borderId="0" xfId="0" applyFont="1" applyFill="1" applyAlignment="1">
      <alignment vertical="top" wrapText="1"/>
    </xf>
    <xf numFmtId="0" fontId="15" fillId="0" borderId="0" xfId="0" applyFont="1" applyAlignment="1">
      <alignment horizontal="left" wrapText="1"/>
    </xf>
    <xf numFmtId="1" fontId="17" fillId="4" borderId="6" xfId="0" applyNumberFormat="1" applyFont="1" applyFill="1" applyBorder="1" applyAlignment="1">
      <alignment horizontal="center" vertical="top" shrinkToFit="1"/>
    </xf>
    <xf numFmtId="1" fontId="17" fillId="4" borderId="5" xfId="0" applyNumberFormat="1" applyFont="1" applyFill="1" applyBorder="1" applyAlignment="1">
      <alignment horizontal="center" vertical="top" shrinkToFit="1"/>
    </xf>
    <xf numFmtId="0" fontId="15" fillId="0" borderId="0" xfId="0" applyFont="1" applyAlignment="1">
      <alignment horizontal="left" vertical="center" wrapText="1"/>
    </xf>
    <xf numFmtId="0" fontId="16" fillId="0" borderId="24" xfId="0" applyFont="1" applyBorder="1" applyAlignment="1">
      <alignment horizontal="left" vertical="top" wrapText="1"/>
    </xf>
    <xf numFmtId="2" fontId="15" fillId="4" borderId="8" xfId="0" applyNumberFormat="1" applyFont="1" applyFill="1" applyBorder="1" applyAlignment="1">
      <alignment horizontal="right" vertical="top" shrinkToFit="1"/>
    </xf>
    <xf numFmtId="164" fontId="15" fillId="4" borderId="8" xfId="0" applyNumberFormat="1" applyFont="1" applyFill="1" applyBorder="1" applyAlignment="1">
      <alignment horizontal="right" vertical="top" shrinkToFit="1"/>
    </xf>
    <xf numFmtId="43" fontId="14" fillId="5" borderId="19" xfId="1" applyFont="1" applyFill="1" applyBorder="1" applyProtection="1"/>
    <xf numFmtId="0" fontId="16" fillId="0" borderId="24" xfId="0" applyFont="1" applyBorder="1" applyAlignment="1">
      <alignment vertical="top" wrapText="1"/>
    </xf>
    <xf numFmtId="0" fontId="14" fillId="0" borderId="0" xfId="0" applyFont="1" applyAlignment="1" applyProtection="1">
      <alignment wrapText="1"/>
      <protection locked="0"/>
    </xf>
    <xf numFmtId="0" fontId="14" fillId="0" borderId="0" xfId="0" applyFont="1" applyFill="1" applyBorder="1" applyAlignment="1" applyProtection="1">
      <alignment horizontal="left" wrapText="1"/>
      <protection locked="0"/>
    </xf>
    <xf numFmtId="0" fontId="15" fillId="4" borderId="8" xfId="0" applyFont="1" applyFill="1" applyBorder="1" applyAlignment="1">
      <alignment horizontal="left" wrapText="1"/>
    </xf>
    <xf numFmtId="0" fontId="14" fillId="0" borderId="24" xfId="0" applyFont="1" applyBorder="1" applyAlignment="1">
      <alignment vertical="top" wrapText="1"/>
    </xf>
    <xf numFmtId="1" fontId="17" fillId="3" borderId="8" xfId="0" applyNumberFormat="1" applyFont="1" applyFill="1" applyBorder="1" applyAlignment="1">
      <alignment vertical="top" shrinkToFit="1"/>
    </xf>
    <xf numFmtId="165" fontId="17" fillId="3" borderId="8" xfId="0" applyNumberFormat="1" applyFont="1" applyFill="1" applyBorder="1" applyAlignment="1">
      <alignment vertical="top" shrinkToFit="1"/>
    </xf>
    <xf numFmtId="0" fontId="15" fillId="3" borderId="8" xfId="0" applyFont="1" applyFill="1" applyBorder="1" applyAlignment="1">
      <alignment horizontal="left" wrapText="1"/>
    </xf>
    <xf numFmtId="0" fontId="15" fillId="0" borderId="8" xfId="0" applyFont="1" applyBorder="1" applyAlignment="1">
      <alignment horizontal="left" wrapText="1"/>
    </xf>
    <xf numFmtId="43" fontId="14" fillId="3" borderId="19" xfId="1" applyFont="1" applyFill="1" applyBorder="1" applyAlignment="1">
      <alignment horizontal="left" vertical="top" wrapText="1"/>
    </xf>
    <xf numFmtId="44" fontId="14" fillId="5" borderId="19" xfId="2" applyFont="1" applyFill="1" applyBorder="1"/>
    <xf numFmtId="0" fontId="14" fillId="3" borderId="8" xfId="0" applyFont="1" applyFill="1" applyBorder="1" applyAlignment="1">
      <alignment horizontal="center" vertical="center" wrapText="1"/>
    </xf>
    <xf numFmtId="0" fontId="14" fillId="3" borderId="8" xfId="0" applyFont="1" applyFill="1" applyBorder="1" applyAlignment="1">
      <alignment horizontal="left" vertical="center" wrapText="1" indent="4"/>
    </xf>
    <xf numFmtId="0" fontId="15" fillId="3" borderId="19" xfId="0" applyFont="1" applyFill="1" applyBorder="1" applyAlignment="1">
      <alignment horizontal="center" vertical="top" wrapText="1"/>
    </xf>
    <xf numFmtId="165" fontId="15" fillId="4" borderId="8" xfId="0" applyNumberFormat="1" applyFont="1" applyFill="1" applyBorder="1" applyAlignment="1">
      <alignment horizontal="center" vertical="top" shrinkToFit="1"/>
    </xf>
    <xf numFmtId="1" fontId="15" fillId="4" borderId="8" xfId="0" applyNumberFormat="1" applyFont="1" applyFill="1" applyBorder="1" applyAlignment="1">
      <alignment horizontal="center" vertical="top" shrinkToFit="1"/>
    </xf>
    <xf numFmtId="0" fontId="15" fillId="0" borderId="24" xfId="0" applyFont="1" applyBorder="1" applyAlignment="1">
      <alignment horizontal="left" wrapText="1"/>
    </xf>
    <xf numFmtId="43" fontId="16" fillId="3" borderId="19" xfId="1" applyFont="1" applyFill="1" applyBorder="1" applyAlignment="1">
      <alignment horizontal="left" vertical="top" wrapText="1"/>
    </xf>
    <xf numFmtId="0" fontId="16" fillId="3" borderId="25" xfId="0" applyFont="1" applyFill="1" applyBorder="1" applyAlignment="1">
      <alignment vertical="top" wrapText="1"/>
    </xf>
    <xf numFmtId="165" fontId="15" fillId="3" borderId="18" xfId="0" applyNumberFormat="1" applyFont="1" applyFill="1" applyBorder="1" applyAlignment="1">
      <alignment horizontal="center" vertical="top" shrinkToFit="1"/>
    </xf>
    <xf numFmtId="0" fontId="15" fillId="3" borderId="18" xfId="0" applyFont="1" applyFill="1" applyBorder="1" applyAlignment="1">
      <alignment horizontal="left" wrapText="1"/>
    </xf>
    <xf numFmtId="44" fontId="17" fillId="5" borderId="26" xfId="2" applyFont="1" applyFill="1" applyBorder="1" applyAlignment="1">
      <alignment horizontal="center"/>
    </xf>
    <xf numFmtId="44" fontId="14" fillId="3" borderId="15" xfId="2" applyFont="1" applyFill="1" applyBorder="1" applyAlignment="1">
      <alignment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44" fontId="14" fillId="0" borderId="0" xfId="0" applyNumberFormat="1" applyFont="1" applyFill="1" applyAlignment="1">
      <alignment vertical="top" wrapText="1"/>
    </xf>
    <xf numFmtId="0" fontId="17" fillId="0" borderId="0" xfId="0" applyFont="1" applyFill="1" applyBorder="1" applyAlignment="1">
      <alignment horizontal="left" wrapText="1"/>
    </xf>
    <xf numFmtId="0" fontId="18" fillId="3" borderId="12" xfId="0" applyFont="1" applyFill="1" applyBorder="1" applyAlignment="1">
      <alignment horizontal="center" vertical="top" wrapText="1"/>
    </xf>
    <xf numFmtId="0" fontId="14" fillId="3" borderId="13" xfId="0" applyFont="1" applyFill="1" applyBorder="1" applyAlignment="1">
      <alignment horizontal="left" vertical="top" wrapText="1" indent="3"/>
    </xf>
    <xf numFmtId="0" fontId="14" fillId="0" borderId="0" xfId="0" applyFont="1" applyFill="1" applyBorder="1" applyAlignment="1">
      <alignment horizontal="left" vertical="top" wrapText="1" indent="3"/>
    </xf>
    <xf numFmtId="0" fontId="15" fillId="0" borderId="24" xfId="0" applyFont="1" applyBorder="1" applyAlignment="1">
      <alignment horizontal="left"/>
    </xf>
    <xf numFmtId="43" fontId="15" fillId="7" borderId="36" xfId="1" applyFont="1" applyFill="1" applyBorder="1" applyProtection="1">
      <protection locked="0"/>
    </xf>
    <xf numFmtId="43" fontId="15" fillId="0" borderId="0" xfId="1" applyFont="1" applyFill="1" applyBorder="1" applyProtection="1">
      <protection locked="0"/>
    </xf>
    <xf numFmtId="0" fontId="15" fillId="0" borderId="0" xfId="0" applyFont="1"/>
    <xf numFmtId="43" fontId="15" fillId="7" borderId="36" xfId="1" applyFont="1" applyFill="1" applyBorder="1" applyProtection="1">
      <protection hidden="1"/>
    </xf>
    <xf numFmtId="0" fontId="18" fillId="3" borderId="24" xfId="0" applyFont="1" applyFill="1" applyBorder="1" applyAlignment="1">
      <alignment horizontal="center" vertical="top" wrapText="1"/>
    </xf>
    <xf numFmtId="43" fontId="15" fillId="8" borderId="36" xfId="1" applyFont="1" applyFill="1" applyBorder="1" applyProtection="1">
      <protection locked="0"/>
    </xf>
    <xf numFmtId="0" fontId="15" fillId="0" borderId="24" xfId="0" applyFont="1" applyBorder="1" applyAlignment="1">
      <alignment vertical="top" wrapText="1"/>
    </xf>
    <xf numFmtId="43" fontId="15" fillId="4" borderId="33" xfId="1" applyFont="1" applyFill="1" applyBorder="1" applyAlignment="1">
      <alignment horizontal="left" wrapText="1"/>
    </xf>
    <xf numFmtId="43" fontId="15" fillId="0" borderId="0" xfId="1" applyFont="1" applyFill="1" applyBorder="1" applyAlignment="1">
      <alignment horizontal="left" wrapText="1"/>
    </xf>
    <xf numFmtId="167" fontId="17" fillId="3" borderId="20" xfId="0" applyNumberFormat="1" applyFont="1" applyFill="1" applyBorder="1" applyAlignment="1">
      <alignment horizontal="right" vertical="top" shrinkToFit="1"/>
    </xf>
    <xf numFmtId="167" fontId="17" fillId="0" borderId="0" xfId="0" applyNumberFormat="1" applyFont="1" applyFill="1" applyBorder="1" applyAlignment="1">
      <alignment horizontal="right" vertical="top" shrinkToFit="1"/>
    </xf>
    <xf numFmtId="166" fontId="15" fillId="3" borderId="22" xfId="3" applyNumberFormat="1" applyFont="1" applyFill="1" applyBorder="1" applyAlignment="1">
      <alignment vertical="top" wrapText="1"/>
    </xf>
    <xf numFmtId="0" fontId="14" fillId="0" borderId="0" xfId="0" applyFont="1" applyFill="1" applyBorder="1" applyAlignment="1">
      <alignment vertical="top" wrapText="1"/>
    </xf>
    <xf numFmtId="0" fontId="14" fillId="3" borderId="27" xfId="0" applyFont="1" applyFill="1" applyBorder="1" applyAlignment="1">
      <alignment vertical="top" wrapText="1"/>
    </xf>
    <xf numFmtId="43" fontId="15" fillId="4" borderId="35" xfId="1" applyFont="1" applyFill="1" applyBorder="1" applyAlignment="1">
      <alignment vertical="top" shrinkToFit="1"/>
    </xf>
    <xf numFmtId="43" fontId="15" fillId="0" borderId="0" xfId="1" applyFont="1" applyFill="1" applyBorder="1" applyAlignment="1">
      <alignment vertical="top" shrinkToFit="1"/>
    </xf>
    <xf numFmtId="0" fontId="14" fillId="3" borderId="29" xfId="0" applyFont="1" applyFill="1" applyBorder="1" applyAlignment="1">
      <alignment horizontal="center" vertical="top" wrapText="1"/>
    </xf>
    <xf numFmtId="43" fontId="15" fillId="4" borderId="34" xfId="1" applyFont="1" applyFill="1" applyBorder="1" applyAlignment="1">
      <alignment vertical="top" shrinkToFit="1"/>
    </xf>
    <xf numFmtId="43" fontId="15" fillId="8" borderId="19" xfId="1" applyFont="1" applyFill="1" applyBorder="1" applyAlignment="1">
      <alignment horizontal="right" vertical="top" shrinkToFit="1"/>
    </xf>
    <xf numFmtId="0" fontId="16" fillId="0" borderId="0" xfId="0" applyFont="1" applyFill="1" applyBorder="1" applyAlignment="1">
      <alignment horizontal="left" vertical="top" wrapText="1"/>
    </xf>
    <xf numFmtId="44" fontId="15" fillId="0" borderId="0" xfId="2" applyFont="1" applyFill="1" applyBorder="1" applyAlignment="1">
      <alignment horizontal="right" wrapText="1"/>
    </xf>
    <xf numFmtId="0" fontId="15" fillId="0" borderId="0" xfId="0" applyFont="1" applyFill="1" applyBorder="1"/>
    <xf numFmtId="43" fontId="16" fillId="4" borderId="37" xfId="1" applyFont="1" applyFill="1" applyBorder="1" applyAlignment="1">
      <alignment vertical="top" wrapText="1"/>
    </xf>
    <xf numFmtId="44" fontId="16" fillId="0" borderId="0" xfId="2" applyFont="1" applyFill="1" applyBorder="1" applyAlignment="1">
      <alignment horizontal="right" vertical="top" wrapText="1"/>
    </xf>
    <xf numFmtId="43" fontId="16" fillId="4" borderId="34" xfId="1" applyFont="1" applyFill="1" applyBorder="1" applyAlignment="1">
      <alignment vertical="top" wrapText="1"/>
    </xf>
    <xf numFmtId="0" fontId="15" fillId="0" borderId="0" xfId="0" applyFont="1" applyFill="1" applyBorder="1" applyAlignment="1">
      <alignment horizontal="left" vertical="top"/>
    </xf>
    <xf numFmtId="43" fontId="15" fillId="0" borderId="0" xfId="1" applyFont="1" applyFill="1" applyBorder="1" applyAlignment="1">
      <alignment horizontal="left" wrapText="1" indent="15"/>
    </xf>
    <xf numFmtId="0" fontId="16" fillId="0" borderId="0" xfId="0" applyFont="1" applyFill="1" applyBorder="1" applyAlignment="1">
      <alignment vertical="top" wrapText="1"/>
    </xf>
    <xf numFmtId="167" fontId="15" fillId="0" borderId="0" xfId="0" applyNumberFormat="1" applyFont="1" applyFill="1" applyBorder="1" applyAlignment="1">
      <alignment vertical="top" shrinkToFit="1"/>
    </xf>
    <xf numFmtId="0" fontId="16" fillId="0" borderId="0" xfId="0" applyFont="1" applyBorder="1" applyAlignment="1">
      <alignment vertical="top" wrapText="1"/>
    </xf>
    <xf numFmtId="0" fontId="15" fillId="0" borderId="0" xfId="0" applyFont="1" applyFill="1" applyBorder="1" applyAlignment="1">
      <alignment vertical="top" wrapText="1"/>
    </xf>
    <xf numFmtId="0" fontId="16" fillId="0" borderId="0" xfId="0" applyFont="1" applyBorder="1" applyAlignment="1">
      <alignment horizontal="left" vertical="top" wrapText="1"/>
    </xf>
    <xf numFmtId="43" fontId="15" fillId="4" borderId="34" xfId="1" applyFont="1" applyFill="1" applyBorder="1" applyAlignment="1">
      <alignment horizontal="right" wrapText="1" indent="1"/>
    </xf>
    <xf numFmtId="43" fontId="15" fillId="4" borderId="33" xfId="1" applyFont="1" applyFill="1" applyBorder="1" applyAlignment="1">
      <alignment horizontal="right" wrapText="1" indent="1"/>
    </xf>
    <xf numFmtId="0" fontId="15" fillId="0" borderId="0" xfId="0" applyFont="1" applyBorder="1" applyAlignment="1"/>
    <xf numFmtId="43" fontId="16" fillId="4" borderId="33" xfId="1" applyFont="1" applyFill="1" applyBorder="1" applyAlignment="1">
      <alignment horizontal="right" vertical="top" wrapText="1" indent="1"/>
    </xf>
    <xf numFmtId="43" fontId="15" fillId="0" borderId="0" xfId="1" applyFont="1" applyFill="1" applyBorder="1" applyAlignment="1">
      <alignment horizontal="right" wrapText="1"/>
    </xf>
    <xf numFmtId="0" fontId="15" fillId="0" borderId="0" xfId="0" applyFont="1" applyFill="1" applyBorder="1" applyAlignment="1">
      <alignment wrapText="1"/>
    </xf>
    <xf numFmtId="43" fontId="16" fillId="0" borderId="0" xfId="1" applyFont="1" applyFill="1" applyBorder="1" applyAlignment="1">
      <alignment vertical="top" wrapText="1"/>
    </xf>
    <xf numFmtId="0" fontId="15" fillId="0" borderId="24" xfId="0" applyFont="1" applyBorder="1" applyAlignment="1">
      <alignment horizontal="left" vertical="top"/>
    </xf>
    <xf numFmtId="0" fontId="15" fillId="8" borderId="19" xfId="0" applyFont="1" applyFill="1" applyBorder="1" applyAlignment="1">
      <alignment horizontal="left" vertical="top"/>
    </xf>
    <xf numFmtId="0" fontId="16" fillId="0" borderId="25" xfId="0" applyFont="1" applyBorder="1" applyAlignment="1">
      <alignment horizontal="left" vertical="top" wrapText="1"/>
    </xf>
    <xf numFmtId="43" fontId="15" fillId="8" borderId="26" xfId="1" applyFont="1" applyFill="1" applyBorder="1" applyAlignment="1">
      <alignment horizontal="right" vertical="top" shrinkToFit="1"/>
    </xf>
    <xf numFmtId="0" fontId="16" fillId="0" borderId="43" xfId="0" applyFont="1" applyBorder="1" applyAlignment="1">
      <alignment horizontal="left" vertical="top" wrapText="1"/>
    </xf>
    <xf numFmtId="167" fontId="17" fillId="3" borderId="44" xfId="0" applyNumberFormat="1" applyFont="1" applyFill="1" applyBorder="1" applyAlignment="1">
      <alignment horizontal="right" vertical="top" shrinkToFit="1"/>
    </xf>
    <xf numFmtId="0" fontId="16" fillId="0" borderId="32" xfId="0" applyFont="1" applyBorder="1" applyAlignment="1">
      <alignment horizontal="left" vertical="top" wrapText="1"/>
    </xf>
    <xf numFmtId="167" fontId="17" fillId="3" borderId="23" xfId="0" applyNumberFormat="1" applyFont="1" applyFill="1" applyBorder="1" applyAlignment="1">
      <alignment horizontal="right" vertical="top" shrinkToFit="1"/>
    </xf>
    <xf numFmtId="0" fontId="15" fillId="0" borderId="0" xfId="0" applyFont="1" applyAlignment="1">
      <alignment vertical="top" wrapText="1"/>
    </xf>
    <xf numFmtId="0" fontId="15" fillId="0" borderId="0" xfId="0" applyFont="1" applyFill="1" applyAlignment="1">
      <alignment horizontal="left" vertical="top"/>
    </xf>
    <xf numFmtId="164" fontId="17" fillId="3" borderId="26" xfId="0" applyNumberFormat="1" applyFont="1" applyFill="1" applyBorder="1" applyAlignment="1">
      <alignment horizontal="right" vertical="top" shrinkToFit="1"/>
    </xf>
    <xf numFmtId="43" fontId="15" fillId="0" borderId="0" xfId="1" applyFont="1" applyFill="1" applyBorder="1" applyAlignment="1">
      <alignment horizontal="right" wrapText="1" indent="1"/>
    </xf>
    <xf numFmtId="0" fontId="15" fillId="0" borderId="0" xfId="0" applyFont="1" applyFill="1" applyAlignment="1">
      <alignment horizontal="left" wrapText="1"/>
    </xf>
    <xf numFmtId="0" fontId="15" fillId="0" borderId="0" xfId="0" applyFont="1" applyFill="1" applyAlignment="1">
      <alignment vertical="top" wrapText="1"/>
    </xf>
    <xf numFmtId="43" fontId="16" fillId="0" borderId="0" xfId="1" applyFont="1" applyFill="1" applyBorder="1" applyAlignment="1">
      <alignment horizontal="right" vertical="top" wrapText="1" indent="1"/>
    </xf>
    <xf numFmtId="0" fontId="16" fillId="7" borderId="27" xfId="0" applyFont="1" applyFill="1" applyBorder="1"/>
    <xf numFmtId="44" fontId="16" fillId="7" borderId="29" xfId="0" applyNumberFormat="1" applyFont="1" applyFill="1" applyBorder="1"/>
    <xf numFmtId="0" fontId="15" fillId="7" borderId="24" xfId="0" applyFont="1" applyFill="1" applyBorder="1"/>
    <xf numFmtId="44" fontId="15" fillId="9" borderId="19" xfId="2" applyFont="1" applyFill="1" applyBorder="1"/>
    <xf numFmtId="44" fontId="15" fillId="7" borderId="19" xfId="0" applyNumberFormat="1" applyFont="1" applyFill="1" applyBorder="1"/>
    <xf numFmtId="43" fontId="15" fillId="0" borderId="0" xfId="1" applyFont="1" applyFill="1" applyBorder="1" applyAlignment="1">
      <alignment horizontal="right" vertical="top" indent="1" shrinkToFit="1"/>
    </xf>
    <xf numFmtId="0" fontId="14" fillId="7" borderId="25" xfId="0" applyFont="1" applyFill="1" applyBorder="1"/>
    <xf numFmtId="44" fontId="14" fillId="7" borderId="26" xfId="2" applyFont="1" applyFill="1" applyBorder="1" applyProtection="1"/>
    <xf numFmtId="44" fontId="16" fillId="7" borderId="29" xfId="2" applyFont="1" applyFill="1" applyBorder="1" applyProtection="1"/>
    <xf numFmtId="0" fontId="15" fillId="9" borderId="24" xfId="0" applyFont="1" applyFill="1" applyBorder="1"/>
    <xf numFmtId="0" fontId="17" fillId="0" borderId="17" xfId="0" applyFont="1" applyBorder="1" applyAlignment="1">
      <alignment horizontal="center" vertical="top"/>
    </xf>
    <xf numFmtId="0" fontId="17" fillId="0" borderId="15" xfId="0" applyFont="1" applyBorder="1" applyAlignment="1">
      <alignment horizontal="center" vertical="top"/>
    </xf>
    <xf numFmtId="0" fontId="15" fillId="0" borderId="0" xfId="0" applyFont="1" applyBorder="1" applyAlignment="1">
      <alignment horizontal="right" wrapText="1" indent="1"/>
    </xf>
    <xf numFmtId="44" fontId="15" fillId="0" borderId="13" xfId="2" applyFont="1" applyBorder="1" applyAlignment="1">
      <alignment horizontal="left" vertical="top"/>
    </xf>
    <xf numFmtId="16" fontId="15" fillId="0" borderId="0" xfId="0" applyNumberFormat="1" applyFont="1" applyBorder="1" applyAlignment="1">
      <alignment horizontal="right" wrapText="1" indent="1"/>
    </xf>
    <xf numFmtId="0" fontId="14" fillId="0" borderId="0" xfId="0" applyFont="1" applyFill="1" applyBorder="1" applyAlignment="1">
      <alignment horizontal="left" vertical="top" wrapText="1"/>
    </xf>
    <xf numFmtId="0" fontId="15" fillId="0" borderId="17" xfId="0" applyFont="1" applyBorder="1" applyAlignment="1">
      <alignment horizontal="right" wrapText="1" indent="1"/>
    </xf>
    <xf numFmtId="44" fontId="15" fillId="0" borderId="15" xfId="2" applyFont="1" applyBorder="1" applyAlignment="1">
      <alignment horizontal="left" vertical="top"/>
    </xf>
    <xf numFmtId="0" fontId="16" fillId="7" borderId="32" xfId="0" applyFont="1" applyFill="1" applyBorder="1"/>
    <xf numFmtId="44" fontId="16" fillId="7" borderId="23" xfId="2" applyFont="1" applyFill="1" applyBorder="1" applyProtection="1"/>
    <xf numFmtId="0" fontId="15" fillId="9" borderId="0" xfId="0" applyFont="1" applyFill="1" applyAlignment="1">
      <alignment horizontal="left"/>
    </xf>
    <xf numFmtId="0" fontId="15" fillId="9" borderId="0" xfId="0" applyFont="1" applyFill="1" applyAlignment="1">
      <alignment horizontal="left" vertical="top"/>
    </xf>
    <xf numFmtId="168" fontId="17" fillId="0" borderId="0" xfId="0" applyNumberFormat="1" applyFont="1" applyFill="1" applyBorder="1" applyAlignment="1">
      <alignment horizontal="left" vertical="top" indent="7" shrinkToFit="1"/>
    </xf>
    <xf numFmtId="0" fontId="16" fillId="7" borderId="25" xfId="0" applyFont="1" applyFill="1" applyBorder="1"/>
    <xf numFmtId="44" fontId="14" fillId="6" borderId="26" xfId="2" applyFont="1" applyFill="1" applyBorder="1" applyProtection="1"/>
    <xf numFmtId="44" fontId="17" fillId="7" borderId="0" xfId="0" applyNumberFormat="1" applyFont="1" applyFill="1" applyAlignment="1">
      <alignment horizontal="left" vertical="top"/>
    </xf>
    <xf numFmtId="0" fontId="17" fillId="7" borderId="0" xfId="0" applyFont="1" applyFill="1" applyAlignment="1">
      <alignment horizontal="left" vertical="top"/>
    </xf>
    <xf numFmtId="0" fontId="15" fillId="0" borderId="0" xfId="0" applyFont="1" applyFill="1" applyAlignment="1">
      <alignment horizontal="left" vertical="center" wrapText="1"/>
    </xf>
    <xf numFmtId="0" fontId="16" fillId="0" borderId="0" xfId="0" applyFont="1" applyFill="1" applyBorder="1"/>
    <xf numFmtId="9" fontId="16" fillId="0" borderId="0" xfId="3" applyFont="1" applyFill="1" applyBorder="1"/>
    <xf numFmtId="0" fontId="15" fillId="7" borderId="24" xfId="0" applyFont="1" applyFill="1" applyBorder="1" applyAlignment="1">
      <alignment horizontal="left" vertical="top"/>
    </xf>
    <xf numFmtId="44" fontId="15" fillId="11" borderId="8" xfId="2" applyFont="1" applyFill="1" applyBorder="1" applyAlignment="1">
      <alignment horizontal="left" vertical="top"/>
    </xf>
    <xf numFmtId="0" fontId="15" fillId="7" borderId="19" xfId="0" applyFont="1" applyFill="1" applyBorder="1" applyAlignment="1">
      <alignment horizontal="left" vertical="top"/>
    </xf>
    <xf numFmtId="44" fontId="15" fillId="11" borderId="8" xfId="0" applyNumberFormat="1" applyFont="1" applyFill="1" applyBorder="1" applyAlignment="1">
      <alignment horizontal="left" vertical="top"/>
    </xf>
    <xf numFmtId="44" fontId="15" fillId="7" borderId="8" xfId="0" applyNumberFormat="1" applyFont="1" applyFill="1" applyBorder="1" applyAlignment="1">
      <alignment horizontal="left" vertical="top"/>
    </xf>
    <xf numFmtId="0" fontId="17" fillId="7" borderId="24" xfId="0" applyFont="1" applyFill="1" applyBorder="1" applyAlignment="1">
      <alignment horizontal="left" vertical="top"/>
    </xf>
    <xf numFmtId="44" fontId="17" fillId="7" borderId="40" xfId="2" applyFont="1" applyFill="1" applyBorder="1" applyAlignment="1">
      <alignment horizontal="left" vertical="top"/>
    </xf>
    <xf numFmtId="0" fontId="15" fillId="7" borderId="25" xfId="0" applyFont="1" applyFill="1" applyBorder="1" applyAlignment="1">
      <alignment horizontal="left" vertical="top"/>
    </xf>
    <xf numFmtId="0" fontId="15" fillId="7" borderId="42" xfId="0" applyFont="1" applyFill="1" applyBorder="1" applyAlignment="1">
      <alignment horizontal="left" vertical="top"/>
    </xf>
    <xf numFmtId="0" fontId="15" fillId="7" borderId="26" xfId="0" applyFont="1" applyFill="1" applyBorder="1" applyAlignment="1">
      <alignment horizontal="left" vertical="top"/>
    </xf>
    <xf numFmtId="0" fontId="14" fillId="3" borderId="4" xfId="0" applyFont="1" applyFill="1" applyBorder="1" applyAlignment="1">
      <alignment vertical="top" wrapText="1"/>
    </xf>
    <xf numFmtId="0" fontId="17" fillId="3" borderId="4" xfId="0" applyFont="1" applyFill="1" applyBorder="1" applyAlignment="1">
      <alignment vertical="top" wrapText="1"/>
    </xf>
    <xf numFmtId="0" fontId="16" fillId="3" borderId="24" xfId="0" applyFont="1" applyFill="1" applyBorder="1" applyAlignment="1">
      <alignment vertical="top" wrapText="1"/>
    </xf>
    <xf numFmtId="44" fontId="15" fillId="0" borderId="0" xfId="2" applyFont="1" applyAlignment="1">
      <alignment horizontal="right" vertical="top"/>
    </xf>
    <xf numFmtId="10" fontId="15" fillId="0" borderId="0" xfId="0" applyNumberFormat="1" applyFont="1" applyAlignment="1">
      <alignment horizontal="right"/>
    </xf>
    <xf numFmtId="10" fontId="15" fillId="0" borderId="0" xfId="3" applyNumberFormat="1" applyFont="1" applyAlignment="1">
      <alignment horizontal="right" vertical="top"/>
    </xf>
    <xf numFmtId="166" fontId="15" fillId="0" borderId="0" xfId="3" applyNumberFormat="1" applyFont="1" applyAlignment="1">
      <alignment horizontal="right"/>
    </xf>
    <xf numFmtId="0" fontId="17" fillId="10" borderId="30" xfId="0" applyFont="1" applyFill="1" applyBorder="1" applyAlignment="1">
      <alignment horizontal="center" vertical="top"/>
    </xf>
    <xf numFmtId="0" fontId="17" fillId="10" borderId="41" xfId="0" applyFont="1" applyFill="1" applyBorder="1" applyAlignment="1">
      <alignment horizontal="center" vertical="top"/>
    </xf>
    <xf numFmtId="0" fontId="17" fillId="10" borderId="31" xfId="0" applyFont="1" applyFill="1" applyBorder="1" applyAlignment="1">
      <alignment horizontal="center" vertical="top"/>
    </xf>
    <xf numFmtId="0" fontId="14" fillId="2" borderId="0" xfId="0" applyFont="1" applyFill="1" applyAlignment="1">
      <alignment horizontal="center" vertical="top" wrapText="1"/>
    </xf>
    <xf numFmtId="44" fontId="17" fillId="9" borderId="28" xfId="0" applyNumberFormat="1" applyFont="1" applyFill="1" applyBorder="1" applyAlignment="1">
      <alignment horizontal="center"/>
    </xf>
    <xf numFmtId="44" fontId="17" fillId="9" borderId="22" xfId="0" applyNumberFormat="1" applyFont="1" applyFill="1" applyBorder="1" applyAlignment="1">
      <alignment horizontal="center"/>
    </xf>
    <xf numFmtId="0" fontId="14" fillId="3" borderId="21" xfId="0" applyFont="1" applyFill="1" applyBorder="1" applyAlignment="1">
      <alignment horizontal="left" vertical="top" wrapText="1"/>
    </xf>
    <xf numFmtId="0" fontId="14" fillId="3" borderId="28" xfId="0" applyFont="1" applyFill="1" applyBorder="1" applyAlignment="1">
      <alignment horizontal="left" vertical="top" wrapText="1"/>
    </xf>
    <xf numFmtId="0" fontId="16" fillId="4" borderId="1" xfId="0" applyFont="1" applyFill="1" applyBorder="1" applyAlignment="1">
      <alignment horizontal="center" vertical="top" wrapText="1"/>
    </xf>
    <xf numFmtId="0" fontId="16" fillId="4" borderId="2" xfId="0" applyFont="1" applyFill="1" applyBorder="1" applyAlignment="1">
      <alignment horizontal="center" vertical="top" wrapText="1"/>
    </xf>
    <xf numFmtId="0" fontId="16" fillId="4" borderId="3" xfId="0" applyFont="1" applyFill="1" applyBorder="1" applyAlignment="1">
      <alignment horizontal="center" vertical="top"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5" fillId="0" borderId="3" xfId="0" applyFont="1" applyBorder="1" applyAlignment="1">
      <alignment horizontal="left" wrapText="1"/>
    </xf>
    <xf numFmtId="0" fontId="15" fillId="3" borderId="5" xfId="0" applyFont="1" applyFill="1" applyBorder="1" applyAlignment="1">
      <alignment horizontal="left" wrapText="1"/>
    </xf>
    <xf numFmtId="0" fontId="15" fillId="3" borderId="7" xfId="0" applyFont="1" applyFill="1" applyBorder="1" applyAlignment="1">
      <alignment horizontal="left" wrapText="1"/>
    </xf>
    <xf numFmtId="0" fontId="15" fillId="3" borderId="9" xfId="0" applyFont="1" applyFill="1" applyBorder="1" applyAlignment="1">
      <alignment horizontal="left" wrapText="1"/>
    </xf>
    <xf numFmtId="0" fontId="2" fillId="3" borderId="5" xfId="0" applyFont="1" applyFill="1" applyBorder="1" applyAlignment="1">
      <alignment horizontal="left" wrapText="1"/>
    </xf>
    <xf numFmtId="0" fontId="2" fillId="3" borderId="7" xfId="0" applyFont="1" applyFill="1" applyBorder="1" applyAlignment="1">
      <alignment horizontal="left" wrapText="1"/>
    </xf>
    <xf numFmtId="0" fontId="2" fillId="3" borderId="9" xfId="0" applyFont="1" applyFill="1" applyBorder="1" applyAlignment="1">
      <alignment horizontal="left" wrapText="1"/>
    </xf>
    <xf numFmtId="0" fontId="2" fillId="6" borderId="16" xfId="0" applyFont="1" applyFill="1" applyBorder="1" applyAlignment="1">
      <alignment horizontal="left" wrapText="1"/>
    </xf>
    <xf numFmtId="0" fontId="2" fillId="6" borderId="17" xfId="0" applyFont="1" applyFill="1" applyBorder="1" applyAlignment="1">
      <alignment horizontal="left" wrapText="1"/>
    </xf>
    <xf numFmtId="0" fontId="8" fillId="2" borderId="0" xfId="0" applyFont="1" applyFill="1" applyAlignment="1">
      <alignment horizontal="center" vertical="top" wrapText="1"/>
    </xf>
    <xf numFmtId="0" fontId="4" fillId="0" borderId="0" xfId="0" applyFont="1" applyAlignment="1">
      <alignment horizontal="center" wrapText="1"/>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5" fillId="6" borderId="16" xfId="0" applyFont="1" applyFill="1" applyBorder="1" applyAlignment="1" applyProtection="1">
      <alignment horizontal="left" wrapText="1"/>
      <protection locked="0"/>
    </xf>
    <xf numFmtId="0" fontId="5" fillId="6" borderId="11" xfId="0" applyFont="1" applyFill="1" applyBorder="1" applyAlignment="1" applyProtection="1">
      <alignment horizontal="left" wrapText="1"/>
      <protection locked="0"/>
    </xf>
    <xf numFmtId="0" fontId="5" fillId="6" borderId="17" xfId="0" applyFont="1" applyFill="1" applyBorder="1" applyAlignment="1" applyProtection="1">
      <alignment horizontal="left" wrapText="1"/>
      <protection locked="0"/>
    </xf>
    <xf numFmtId="0" fontId="5" fillId="6" borderId="15" xfId="0" applyFont="1" applyFill="1" applyBorder="1" applyAlignment="1" applyProtection="1">
      <alignment horizontal="left" wrapText="1"/>
      <protection locked="0"/>
    </xf>
    <xf numFmtId="0" fontId="5" fillId="6" borderId="0" xfId="0" applyFont="1" applyFill="1" applyBorder="1" applyAlignment="1" applyProtection="1">
      <alignment horizontal="left" wrapText="1"/>
      <protection locked="0"/>
    </xf>
    <xf numFmtId="0" fontId="5" fillId="6" borderId="13" xfId="0" applyFont="1" applyFill="1" applyBorder="1" applyAlignment="1" applyProtection="1">
      <alignment horizontal="left" wrapText="1"/>
      <protection locked="0"/>
    </xf>
    <xf numFmtId="0" fontId="6" fillId="9" borderId="16" xfId="0" applyFont="1" applyFill="1" applyBorder="1" applyAlignment="1">
      <alignment horizontal="left" wrapText="1"/>
    </xf>
    <xf numFmtId="0" fontId="6" fillId="9" borderId="11" xfId="0" applyFont="1" applyFill="1" applyBorder="1" applyAlignment="1">
      <alignment horizontal="left" wrapText="1"/>
    </xf>
    <xf numFmtId="0" fontId="6" fillId="9" borderId="0" xfId="0" applyFont="1" applyFill="1" applyBorder="1" applyAlignment="1">
      <alignment horizontal="left" wrapText="1"/>
    </xf>
    <xf numFmtId="0" fontId="6" fillId="9" borderId="13" xfId="0" applyFont="1" applyFill="1" applyBorder="1" applyAlignment="1">
      <alignment horizontal="left" wrapText="1"/>
    </xf>
    <xf numFmtId="0" fontId="6" fillId="9" borderId="14" xfId="0" applyFont="1" applyFill="1" applyBorder="1" applyAlignment="1">
      <alignment horizontal="left" wrapText="1"/>
    </xf>
    <xf numFmtId="0" fontId="6" fillId="9" borderId="15" xfId="0" applyFont="1" applyFill="1" applyBorder="1" applyAlignment="1">
      <alignment horizontal="left" wrapText="1"/>
    </xf>
    <xf numFmtId="0" fontId="5" fillId="3" borderId="14" xfId="0" applyFont="1" applyFill="1" applyBorder="1" applyAlignment="1">
      <alignment horizontal="center" vertical="top" wrapText="1"/>
    </xf>
    <xf numFmtId="0" fontId="5" fillId="3" borderId="17" xfId="0" applyFont="1" applyFill="1" applyBorder="1" applyAlignment="1">
      <alignment horizontal="center" vertical="top" wrapText="1"/>
    </xf>
    <xf numFmtId="0" fontId="6" fillId="10" borderId="30" xfId="0" applyFont="1" applyFill="1" applyBorder="1" applyAlignment="1">
      <alignment horizontal="center" vertical="top"/>
    </xf>
    <xf numFmtId="0" fontId="6" fillId="10" borderId="41" xfId="0" applyFont="1" applyFill="1" applyBorder="1" applyAlignment="1">
      <alignment horizontal="center" vertical="top"/>
    </xf>
    <xf numFmtId="0" fontId="6" fillId="10" borderId="31" xfId="0" applyFont="1" applyFill="1" applyBorder="1" applyAlignment="1">
      <alignment horizontal="center" vertical="top"/>
    </xf>
    <xf numFmtId="44" fontId="6" fillId="9" borderId="28" xfId="0" applyNumberFormat="1" applyFont="1" applyFill="1" applyBorder="1" applyAlignment="1">
      <alignment horizontal="center"/>
    </xf>
    <xf numFmtId="44" fontId="6" fillId="9" borderId="22" xfId="0" applyNumberFormat="1" applyFont="1" applyFill="1" applyBorder="1" applyAlignment="1">
      <alignment horizontal="center"/>
    </xf>
    <xf numFmtId="0" fontId="2" fillId="6" borderId="21" xfId="0" applyFont="1" applyFill="1" applyBorder="1" applyAlignment="1">
      <alignment horizontal="left"/>
    </xf>
    <xf numFmtId="0" fontId="2" fillId="6" borderId="28" xfId="0" applyFont="1" applyFill="1" applyBorder="1" applyAlignment="1">
      <alignment horizontal="left"/>
    </xf>
    <xf numFmtId="0" fontId="6" fillId="6" borderId="10"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6" borderId="14" xfId="0" applyFont="1" applyFill="1" applyBorder="1" applyAlignment="1">
      <alignment horizontal="left" vertical="top" wrapText="1"/>
    </xf>
    <xf numFmtId="0" fontId="6" fillId="6" borderId="15"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8" xfId="0" applyFont="1" applyFill="1" applyBorder="1" applyAlignment="1">
      <alignment horizontal="left" vertical="top" wrapText="1"/>
    </xf>
    <xf numFmtId="0" fontId="2" fillId="9" borderId="10" xfId="0" applyFont="1" applyFill="1" applyBorder="1" applyAlignment="1">
      <alignment horizontal="left" wrapText="1"/>
    </xf>
    <xf numFmtId="0" fontId="2" fillId="9" borderId="16" xfId="0" applyFont="1" applyFill="1" applyBorder="1" applyAlignment="1">
      <alignment horizontal="left" wrapText="1"/>
    </xf>
    <xf numFmtId="0" fontId="2" fillId="9" borderId="11" xfId="0" applyFont="1" applyFill="1" applyBorder="1" applyAlignment="1">
      <alignment horizontal="left" wrapText="1"/>
    </xf>
    <xf numFmtId="0" fontId="2" fillId="9" borderId="12" xfId="0" applyFont="1" applyFill="1" applyBorder="1" applyAlignment="1">
      <alignment horizontal="left" wrapText="1"/>
    </xf>
    <xf numFmtId="0" fontId="2" fillId="9" borderId="0" xfId="0" applyFont="1" applyFill="1" applyBorder="1" applyAlignment="1">
      <alignment horizontal="left" wrapText="1"/>
    </xf>
    <xf numFmtId="0" fontId="2" fillId="9" borderId="13" xfId="0" applyFont="1" applyFill="1" applyBorder="1" applyAlignment="1">
      <alignment horizontal="left" wrapText="1"/>
    </xf>
    <xf numFmtId="0" fontId="2" fillId="9" borderId="14" xfId="0" applyFont="1" applyFill="1" applyBorder="1" applyAlignment="1">
      <alignment horizontal="left" wrapText="1"/>
    </xf>
    <xf numFmtId="0" fontId="2" fillId="9" borderId="17" xfId="0" applyFont="1" applyFill="1" applyBorder="1" applyAlignment="1">
      <alignment horizontal="left" wrapText="1"/>
    </xf>
    <xf numFmtId="0" fontId="2" fillId="9" borderId="15" xfId="0" applyFont="1" applyFill="1" applyBorder="1" applyAlignment="1">
      <alignment horizontal="left" wrapText="1"/>
    </xf>
    <xf numFmtId="0" fontId="5" fillId="7" borderId="21" xfId="0" applyFont="1" applyFill="1" applyBorder="1" applyAlignment="1">
      <alignment horizontal="center"/>
    </xf>
    <xf numFmtId="0" fontId="5" fillId="7" borderId="22" xfId="0" applyFont="1" applyFill="1" applyBorder="1" applyAlignment="1">
      <alignment horizontal="center"/>
    </xf>
    <xf numFmtId="0" fontId="12" fillId="0" borderId="0" xfId="0" applyFont="1" applyAlignment="1">
      <alignment horizontal="center"/>
    </xf>
    <xf numFmtId="0" fontId="10" fillId="0" borderId="0" xfId="0" applyFont="1" applyAlignment="1">
      <alignment horizontal="left" wrapText="1"/>
    </xf>
    <xf numFmtId="44" fontId="15" fillId="4" borderId="8" xfId="2" applyFont="1" applyFill="1" applyBorder="1" applyAlignment="1">
      <alignment horizontal="right" vertical="top" shrinkToFit="1"/>
    </xf>
    <xf numFmtId="0" fontId="14" fillId="0" borderId="0" xfId="0" applyFont="1" applyAlignment="1">
      <alignment horizontal="center" vertical="center" wrapText="1"/>
    </xf>
    <xf numFmtId="0" fontId="14" fillId="6" borderId="16" xfId="0" applyFont="1" applyFill="1" applyBorder="1" applyAlignment="1" applyProtection="1">
      <alignment horizontal="left" vertical="center" wrapText="1"/>
      <protection locked="0"/>
    </xf>
    <xf numFmtId="0" fontId="14" fillId="6" borderId="11" xfId="0" applyFont="1" applyFill="1" applyBorder="1" applyAlignment="1" applyProtection="1">
      <alignment horizontal="left" vertical="center" wrapText="1"/>
      <protection locked="0"/>
    </xf>
    <xf numFmtId="0" fontId="14" fillId="6" borderId="0" xfId="0" applyFont="1" applyFill="1" applyBorder="1" applyAlignment="1" applyProtection="1">
      <alignment horizontal="left" vertical="center" wrapText="1"/>
      <protection locked="0"/>
    </xf>
    <xf numFmtId="0" fontId="14" fillId="6" borderId="13" xfId="0" applyFont="1" applyFill="1" applyBorder="1" applyAlignment="1" applyProtection="1">
      <alignment horizontal="left" vertical="center" wrapText="1"/>
      <protection locked="0"/>
    </xf>
    <xf numFmtId="0" fontId="14" fillId="6" borderId="17"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7" fillId="9" borderId="16" xfId="0" applyFont="1" applyFill="1" applyBorder="1" applyAlignment="1">
      <alignment horizontal="left" vertical="center" wrapText="1"/>
    </xf>
    <xf numFmtId="0" fontId="17" fillId="9" borderId="11" xfId="0" applyFont="1" applyFill="1" applyBorder="1" applyAlignment="1">
      <alignment horizontal="left" vertical="center" wrapText="1"/>
    </xf>
    <xf numFmtId="0" fontId="17" fillId="9" borderId="0" xfId="0" applyFont="1" applyFill="1" applyBorder="1" applyAlignment="1">
      <alignment horizontal="left" vertical="center" wrapText="1"/>
    </xf>
    <xf numFmtId="0" fontId="17" fillId="9" borderId="13"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7" fillId="6" borderId="12" xfId="0" applyFont="1" applyFill="1" applyBorder="1" applyAlignment="1">
      <alignment horizontal="left" vertical="center" wrapText="1"/>
    </xf>
    <xf numFmtId="0" fontId="17" fillId="6" borderId="13"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9" fillId="0" borderId="0" xfId="0" applyFont="1"/>
    <xf numFmtId="0" fontId="19" fillId="0" borderId="0" xfId="0" applyFont="1" applyAlignment="1">
      <alignment horizontal="left" vertical="top"/>
    </xf>
    <xf numFmtId="0" fontId="14" fillId="0" borderId="0" xfId="0" applyFont="1" applyFill="1" applyBorder="1" applyAlignment="1">
      <alignment horizontal="left" vertical="top" wrapText="1"/>
    </xf>
    <xf numFmtId="0" fontId="20" fillId="6" borderId="10"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20" fillId="6" borderId="14" xfId="0" applyFont="1" applyFill="1" applyBorder="1" applyAlignment="1">
      <alignment horizontal="left" vertical="center" wrapText="1"/>
    </xf>
    <xf numFmtId="0" fontId="20" fillId="6" borderId="15" xfId="0" applyFont="1" applyFill="1" applyBorder="1" applyAlignment="1">
      <alignment horizontal="left" vertical="center" wrapText="1"/>
    </xf>
    <xf numFmtId="0" fontId="20" fillId="6" borderId="21" xfId="0" applyFont="1" applyFill="1" applyBorder="1" applyAlignment="1">
      <alignment horizontal="left" vertical="center"/>
    </xf>
    <xf numFmtId="0" fontId="20" fillId="6" borderId="22" xfId="0" applyFont="1" applyFill="1" applyBorder="1" applyAlignment="1">
      <alignment horizontal="left" vertical="center"/>
    </xf>
    <xf numFmtId="0" fontId="15" fillId="9" borderId="10" xfId="0" applyFont="1" applyFill="1" applyBorder="1" applyAlignment="1">
      <alignment horizontal="left" vertical="center" wrapText="1"/>
    </xf>
    <xf numFmtId="0" fontId="15" fillId="9" borderId="16" xfId="0" applyFont="1" applyFill="1" applyBorder="1" applyAlignment="1">
      <alignment horizontal="left" vertical="center" wrapText="1"/>
    </xf>
    <xf numFmtId="0" fontId="15" fillId="9" borderId="11" xfId="0" applyFont="1" applyFill="1" applyBorder="1" applyAlignment="1">
      <alignment horizontal="left" vertical="center" wrapText="1"/>
    </xf>
    <xf numFmtId="0" fontId="15" fillId="9" borderId="12" xfId="0" applyFont="1" applyFill="1" applyBorder="1" applyAlignment="1">
      <alignment horizontal="left" vertical="center" wrapText="1"/>
    </xf>
    <xf numFmtId="0" fontId="15" fillId="9" borderId="0" xfId="0" applyFont="1" applyFill="1" applyBorder="1" applyAlignment="1">
      <alignment horizontal="left" vertical="center" wrapText="1"/>
    </xf>
    <xf numFmtId="0" fontId="15" fillId="9" borderId="13"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5" fillId="9" borderId="17" xfId="0" applyFont="1" applyFill="1" applyBorder="1" applyAlignment="1">
      <alignment horizontal="left" vertical="center" wrapText="1"/>
    </xf>
    <xf numFmtId="0" fontId="15" fillId="9" borderId="15" xfId="0" applyFont="1" applyFill="1" applyBorder="1" applyAlignment="1">
      <alignment horizontal="left" vertical="center" wrapText="1"/>
    </xf>
    <xf numFmtId="44" fontId="15" fillId="0" borderId="13" xfId="2" applyFont="1" applyBorder="1" applyAlignment="1">
      <alignment horizontal="center" vertical="top"/>
    </xf>
    <xf numFmtId="0" fontId="15" fillId="0" borderId="0" xfId="0" applyFont="1" applyAlignment="1">
      <alignment horizontal="center" vertical="center" wrapText="1"/>
    </xf>
    <xf numFmtId="0" fontId="14" fillId="0" borderId="46" xfId="0" applyFont="1" applyBorder="1" applyAlignment="1">
      <alignment vertical="top" wrapText="1"/>
    </xf>
    <xf numFmtId="0" fontId="14" fillId="4" borderId="47" xfId="0" applyFont="1" applyFill="1" applyBorder="1" applyAlignment="1">
      <alignment horizontal="center" vertical="top" wrapText="1"/>
    </xf>
    <xf numFmtId="0" fontId="14" fillId="4" borderId="48" xfId="0" applyFont="1" applyFill="1" applyBorder="1" applyAlignment="1">
      <alignment horizontal="center" vertical="top" wrapText="1"/>
    </xf>
    <xf numFmtId="0" fontId="14" fillId="4" borderId="49" xfId="0" applyFont="1" applyFill="1" applyBorder="1" applyAlignment="1">
      <alignment horizontal="center" vertical="top" wrapText="1"/>
    </xf>
    <xf numFmtId="0" fontId="17" fillId="0" borderId="50" xfId="0" applyFont="1" applyBorder="1" applyAlignment="1">
      <alignment vertical="top" wrapText="1"/>
    </xf>
    <xf numFmtId="0" fontId="14" fillId="4" borderId="51" xfId="0" applyFont="1" applyFill="1" applyBorder="1" applyAlignment="1">
      <alignment horizontal="center" vertical="top" wrapText="1"/>
    </xf>
    <xf numFmtId="0" fontId="14" fillId="4" borderId="52" xfId="0" applyFont="1" applyFill="1" applyBorder="1" applyAlignment="1">
      <alignment horizontal="center" vertical="top" wrapText="1"/>
    </xf>
    <xf numFmtId="0" fontId="14" fillId="4" borderId="53" xfId="0" applyFont="1" applyFill="1" applyBorder="1" applyAlignment="1">
      <alignment horizontal="center" vertical="top" wrapText="1"/>
    </xf>
    <xf numFmtId="0" fontId="17" fillId="0" borderId="54" xfId="0" applyFont="1" applyBorder="1" applyAlignment="1">
      <alignment vertical="top" wrapText="1"/>
    </xf>
    <xf numFmtId="168" fontId="17" fillId="4" borderId="55" xfId="0" applyNumberFormat="1" applyFont="1" applyFill="1" applyBorder="1" applyAlignment="1">
      <alignment horizontal="center" vertical="top" shrinkToFit="1"/>
    </xf>
    <xf numFmtId="168" fontId="17" fillId="4" borderId="56" xfId="0" applyNumberFormat="1" applyFont="1" applyFill="1" applyBorder="1" applyAlignment="1">
      <alignment horizontal="center" vertical="top" shrinkToFit="1"/>
    </xf>
    <xf numFmtId="168" fontId="17" fillId="4" borderId="57" xfId="0" applyNumberFormat="1" applyFont="1" applyFill="1" applyBorder="1" applyAlignment="1">
      <alignment horizontal="center" vertical="top" shrinkToFit="1"/>
    </xf>
    <xf numFmtId="0" fontId="15" fillId="3"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166" fontId="15" fillId="0" borderId="0" xfId="3" applyNumberFormat="1" applyFont="1" applyAlignment="1">
      <alignment horizontal="center" vertical="center"/>
    </xf>
    <xf numFmtId="0" fontId="15" fillId="0" borderId="0" xfId="0" applyFont="1" applyAlignment="1">
      <alignment horizontal="center" vertical="center"/>
    </xf>
    <xf numFmtId="0" fontId="14" fillId="5" borderId="8" xfId="0" applyFont="1" applyFill="1" applyBorder="1" applyAlignment="1">
      <alignment horizontal="center" vertical="center"/>
    </xf>
    <xf numFmtId="1" fontId="17" fillId="3" borderId="8" xfId="0" applyNumberFormat="1" applyFont="1" applyFill="1" applyBorder="1" applyAlignment="1">
      <alignment horizontal="center" vertical="center" shrinkToFit="1"/>
    </xf>
    <xf numFmtId="1" fontId="17" fillId="0" borderId="8" xfId="0" applyNumberFormat="1" applyFont="1" applyBorder="1" applyAlignment="1">
      <alignment horizontal="center" vertical="center" shrinkToFit="1"/>
    </xf>
    <xf numFmtId="1" fontId="15" fillId="3" borderId="8" xfId="0" applyNumberFormat="1" applyFont="1" applyFill="1" applyBorder="1" applyAlignment="1">
      <alignment horizontal="center" vertical="center" shrinkToFit="1"/>
    </xf>
    <xf numFmtId="1" fontId="15" fillId="3" borderId="18" xfId="0" applyNumberFormat="1" applyFont="1" applyFill="1" applyBorder="1" applyAlignment="1">
      <alignment horizontal="center" vertical="center" shrinkToFit="1"/>
    </xf>
    <xf numFmtId="0" fontId="19" fillId="0" borderId="0" xfId="0" applyFont="1" applyAlignment="1">
      <alignment horizontal="center" vertical="center"/>
    </xf>
    <xf numFmtId="0" fontId="17"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4" xfId="0" applyFont="1" applyFill="1" applyBorder="1" applyAlignment="1">
      <alignment horizontal="right" vertical="top" wrapText="1"/>
    </xf>
    <xf numFmtId="0" fontId="14" fillId="3" borderId="17" xfId="0" applyFont="1" applyFill="1" applyBorder="1" applyAlignment="1">
      <alignment horizontal="right" vertical="top" wrapText="1"/>
    </xf>
    <xf numFmtId="0" fontId="14" fillId="3" borderId="22"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5" xfId="0" applyFont="1" applyFill="1" applyBorder="1" applyAlignment="1">
      <alignment horizontal="right" vertical="top" wrapText="1"/>
    </xf>
    <xf numFmtId="0" fontId="13" fillId="7" borderId="21" xfId="0" applyFont="1" applyFill="1" applyBorder="1" applyAlignment="1">
      <alignment horizontal="center"/>
    </xf>
    <xf numFmtId="0" fontId="13" fillId="7" borderId="22" xfId="0" applyFont="1" applyFill="1" applyBorder="1" applyAlignment="1">
      <alignment horizontal="center"/>
    </xf>
    <xf numFmtId="0" fontId="22" fillId="0" borderId="8" xfId="0" applyFont="1" applyBorder="1"/>
    <xf numFmtId="165" fontId="22" fillId="0" borderId="8" xfId="0" applyNumberFormat="1" applyFont="1" applyBorder="1"/>
    <xf numFmtId="44" fontId="22" fillId="0" borderId="8" xfId="2" applyFont="1" applyBorder="1"/>
    <xf numFmtId="44" fontId="22" fillId="0" borderId="8" xfId="2" applyFont="1" applyFill="1" applyBorder="1"/>
    <xf numFmtId="44" fontId="22" fillId="0" borderId="8" xfId="2" applyFont="1" applyBorder="1" applyAlignment="1">
      <alignment horizontal="center"/>
    </xf>
    <xf numFmtId="0" fontId="22" fillId="0" borderId="0" xfId="0" applyFont="1"/>
    <xf numFmtId="0" fontId="22" fillId="0" borderId="32" xfId="0" applyFont="1" applyBorder="1"/>
    <xf numFmtId="44" fontId="22" fillId="0" borderId="19" xfId="2" applyFont="1" applyBorder="1"/>
    <xf numFmtId="0" fontId="22" fillId="0" borderId="51" xfId="0" applyFont="1" applyBorder="1" applyAlignment="1">
      <alignment horizontal="center"/>
    </xf>
    <xf numFmtId="0" fontId="22" fillId="0" borderId="59" xfId="0" applyFont="1" applyBorder="1" applyAlignment="1">
      <alignment horizontal="center"/>
    </xf>
    <xf numFmtId="0" fontId="21" fillId="0" borderId="30" xfId="0" applyFont="1" applyBorder="1" applyAlignment="1">
      <alignment horizontal="center" vertical="center"/>
    </xf>
    <xf numFmtId="0" fontId="21" fillId="0" borderId="41" xfId="0" applyFont="1" applyBorder="1" applyAlignment="1">
      <alignment horizontal="center" vertical="center" wrapText="1"/>
    </xf>
    <xf numFmtId="0" fontId="21" fillId="0" borderId="41" xfId="0" applyFont="1" applyBorder="1" applyAlignment="1">
      <alignment horizontal="center" vertical="center"/>
    </xf>
    <xf numFmtId="0" fontId="21" fillId="0" borderId="41" xfId="0" applyFont="1" applyBorder="1" applyAlignment="1">
      <alignment horizontal="center" vertical="center" wrapText="1"/>
    </xf>
    <xf numFmtId="44" fontId="21" fillId="0" borderId="41" xfId="2" applyFont="1" applyBorder="1" applyAlignment="1">
      <alignment horizontal="center" vertical="center" wrapText="1"/>
    </xf>
    <xf numFmtId="0" fontId="21" fillId="0" borderId="31" xfId="0" applyFont="1" applyBorder="1" applyAlignment="1">
      <alignment horizontal="center" vertical="center" wrapText="1"/>
    </xf>
    <xf numFmtId="0" fontId="23" fillId="0" borderId="0" xfId="0" applyFont="1" applyAlignment="1">
      <alignment horizontal="left" vertical="center" wrapText="1"/>
    </xf>
    <xf numFmtId="0" fontId="22" fillId="0" borderId="10" xfId="0" applyFont="1" applyBorder="1" applyAlignment="1">
      <alignment horizontal="right" vertical="center" wrapText="1"/>
    </xf>
    <xf numFmtId="0" fontId="22" fillId="0" borderId="16" xfId="0" applyFont="1" applyBorder="1" applyAlignment="1">
      <alignment horizontal="right" vertical="center" wrapText="1"/>
    </xf>
    <xf numFmtId="0" fontId="23" fillId="0" borderId="16" xfId="0" applyFont="1" applyBorder="1"/>
    <xf numFmtId="169" fontId="23" fillId="0" borderId="16" xfId="2" applyNumberFormat="1" applyFont="1" applyBorder="1"/>
    <xf numFmtId="0" fontId="23" fillId="0" borderId="11" xfId="0" applyFont="1" applyBorder="1"/>
    <xf numFmtId="0" fontId="22" fillId="0" borderId="12" xfId="0" applyFont="1" applyBorder="1" applyAlignment="1">
      <alignment horizontal="right" vertical="center" wrapText="1"/>
    </xf>
    <xf numFmtId="0" fontId="22" fillId="0" borderId="0" xfId="0" applyFont="1" applyBorder="1" applyAlignment="1">
      <alignment horizontal="right" vertical="center" wrapText="1"/>
    </xf>
    <xf numFmtId="10" fontId="23" fillId="0" borderId="0" xfId="0" applyNumberFormat="1" applyFont="1" applyBorder="1"/>
    <xf numFmtId="9" fontId="23" fillId="0" borderId="0" xfId="0" applyNumberFormat="1" applyFont="1" applyBorder="1"/>
    <xf numFmtId="170" fontId="23" fillId="0" borderId="0" xfId="0" applyNumberFormat="1" applyFont="1" applyBorder="1"/>
    <xf numFmtId="9" fontId="23" fillId="0" borderId="13" xfId="0" applyNumberFormat="1" applyFont="1" applyBorder="1"/>
    <xf numFmtId="0" fontId="22" fillId="0" borderId="14" xfId="0" applyFont="1" applyBorder="1"/>
    <xf numFmtId="0" fontId="22" fillId="0" borderId="17" xfId="0" applyFont="1" applyBorder="1"/>
    <xf numFmtId="0" fontId="21" fillId="0" borderId="58" xfId="0" applyFont="1" applyBorder="1" applyAlignment="1">
      <alignment horizontal="center"/>
    </xf>
    <xf numFmtId="44" fontId="22" fillId="0" borderId="17" xfId="0" applyNumberFormat="1" applyFont="1" applyBorder="1"/>
    <xf numFmtId="44" fontId="22" fillId="0" borderId="15" xfId="0" applyNumberFormat="1" applyFont="1" applyBorder="1"/>
    <xf numFmtId="44" fontId="22" fillId="0" borderId="0" xfId="0" applyNumberFormat="1" applyFont="1"/>
    <xf numFmtId="0" fontId="21" fillId="0" borderId="21" xfId="0" applyFont="1" applyBorder="1" applyAlignment="1">
      <alignment horizontal="center"/>
    </xf>
    <xf numFmtId="0" fontId="21" fillId="0" borderId="28" xfId="0" applyFont="1" applyBorder="1" applyAlignment="1">
      <alignment horizontal="center"/>
    </xf>
    <xf numFmtId="0" fontId="21" fillId="0" borderId="22" xfId="0" applyFont="1" applyBorder="1" applyAlignment="1">
      <alignment horizontal="center"/>
    </xf>
    <xf numFmtId="0" fontId="22" fillId="0" borderId="12" xfId="0" applyFont="1" applyBorder="1" applyAlignment="1">
      <alignment horizontal="left" vertical="top"/>
    </xf>
    <xf numFmtId="0" fontId="22" fillId="0" borderId="0" xfId="0" applyFont="1" applyBorder="1" applyAlignment="1">
      <alignment horizontal="left" vertical="top"/>
    </xf>
    <xf numFmtId="0" fontId="22" fillId="0" borderId="13" xfId="0" applyFont="1" applyBorder="1" applyAlignment="1">
      <alignment horizontal="left" vertical="top"/>
    </xf>
    <xf numFmtId="44" fontId="22" fillId="0" borderId="45" xfId="0" applyNumberFormat="1" applyFont="1" applyBorder="1"/>
    <xf numFmtId="44" fontId="22" fillId="0" borderId="39" xfId="0" applyNumberFormat="1" applyFont="1" applyBorder="1"/>
    <xf numFmtId="44" fontId="22" fillId="0" borderId="0" xfId="2" applyFont="1"/>
    <xf numFmtId="44" fontId="21" fillId="8" borderId="45" xfId="0" applyNumberFormat="1" applyFont="1" applyFill="1" applyBorder="1"/>
    <xf numFmtId="0" fontId="22" fillId="0" borderId="14" xfId="0" applyFont="1" applyBorder="1" applyAlignment="1">
      <alignment horizontal="left" vertical="top"/>
    </xf>
    <xf numFmtId="0" fontId="22" fillId="0" borderId="17" xfId="0" applyFont="1" applyBorder="1" applyAlignment="1">
      <alignment horizontal="left" vertical="top"/>
    </xf>
    <xf numFmtId="0" fontId="22" fillId="0" borderId="15" xfId="0" applyFont="1" applyBorder="1" applyAlignment="1">
      <alignment horizontal="left" vertical="top"/>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3" fillId="0" borderId="22" xfId="0" applyFont="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974F-5B4E-4F82-90F9-8E5DC796F239}">
  <dimension ref="A1:L86"/>
  <sheetViews>
    <sheetView tabSelected="1" zoomScale="90" zoomScaleNormal="90" workbookViewId="0">
      <selection activeCell="A15" sqref="A15"/>
    </sheetView>
  </sheetViews>
  <sheetFormatPr defaultColWidth="25.5546875" defaultRowHeight="13.2" x14ac:dyDescent="0.3"/>
  <cols>
    <col min="1" max="1" width="36.44140625" style="166" customWidth="1"/>
    <col min="2" max="2" width="14.88671875" style="166" customWidth="1"/>
    <col min="3" max="3" width="9.44140625" style="166" bestFit="1" customWidth="1"/>
    <col min="4" max="4" width="11.5546875" style="436" customWidth="1"/>
    <col min="5" max="5" width="28.33203125" style="166" customWidth="1"/>
    <col min="6" max="6" width="35.88671875" style="166" bestFit="1" customWidth="1"/>
    <col min="7" max="7" width="25.5546875" style="166"/>
    <col min="8" max="8" width="19.33203125" style="166" customWidth="1"/>
    <col min="9" max="10" width="17.77734375" style="166" customWidth="1"/>
    <col min="11" max="16384" width="25.5546875" style="166"/>
  </cols>
  <sheetData>
    <row r="1" spans="1:9" x14ac:dyDescent="0.3">
      <c r="A1" s="312" t="s">
        <v>0</v>
      </c>
      <c r="B1" s="312"/>
      <c r="C1" s="312"/>
      <c r="D1" s="312"/>
      <c r="E1" s="312"/>
      <c r="F1" s="312"/>
    </row>
    <row r="2" spans="1:9" ht="25.8" customHeight="1" x14ac:dyDescent="0.3">
      <c r="A2" s="382" t="s">
        <v>79</v>
      </c>
      <c r="B2" s="382"/>
      <c r="C2" s="382"/>
      <c r="D2" s="382"/>
      <c r="E2" s="382"/>
      <c r="F2" s="382"/>
      <c r="G2" s="167"/>
    </row>
    <row r="3" spans="1:9" x14ac:dyDescent="0.25">
      <c r="A3" s="168" t="s">
        <v>1</v>
      </c>
      <c r="B3" s="317"/>
      <c r="C3" s="318"/>
      <c r="D3" s="318"/>
      <c r="E3" s="318"/>
      <c r="F3" s="319"/>
      <c r="G3" s="169"/>
    </row>
    <row r="4" spans="1:9" x14ac:dyDescent="0.25">
      <c r="A4" s="302" t="s">
        <v>179</v>
      </c>
      <c r="B4" s="320"/>
      <c r="C4" s="321"/>
      <c r="D4" s="321"/>
      <c r="E4" s="321"/>
      <c r="F4" s="322"/>
      <c r="G4" s="169"/>
    </row>
    <row r="5" spans="1:9" x14ac:dyDescent="0.25">
      <c r="A5" s="303" t="s">
        <v>181</v>
      </c>
      <c r="B5" s="320"/>
      <c r="C5" s="321"/>
      <c r="D5" s="321"/>
      <c r="E5" s="321"/>
      <c r="F5" s="322"/>
      <c r="G5" s="169"/>
    </row>
    <row r="6" spans="1:9" ht="13.8" thickBot="1" x14ac:dyDescent="0.3">
      <c r="A6" s="303" t="s">
        <v>180</v>
      </c>
      <c r="B6" s="170">
        <v>1</v>
      </c>
      <c r="C6" s="171"/>
      <c r="D6" s="323"/>
      <c r="E6" s="324"/>
      <c r="F6" s="325"/>
      <c r="G6" s="169"/>
    </row>
    <row r="7" spans="1:9" ht="27" thickBot="1" x14ac:dyDescent="0.35">
      <c r="A7" s="445" t="s">
        <v>3</v>
      </c>
      <c r="B7" s="433" t="s">
        <v>165</v>
      </c>
      <c r="C7" s="443" t="s">
        <v>142</v>
      </c>
      <c r="D7" s="433" t="s">
        <v>166</v>
      </c>
      <c r="E7" s="433" t="s">
        <v>167</v>
      </c>
      <c r="F7" s="444" t="s">
        <v>168</v>
      </c>
      <c r="G7" s="172"/>
    </row>
    <row r="8" spans="1:9" x14ac:dyDescent="0.25">
      <c r="A8" s="173" t="s">
        <v>4</v>
      </c>
      <c r="B8" s="174">
        <v>8</v>
      </c>
      <c r="C8" s="174"/>
      <c r="D8" s="437">
        <f t="shared" ref="D8:D11" si="0">B8*260*C8</f>
        <v>0</v>
      </c>
      <c r="E8" s="381"/>
      <c r="F8" s="176">
        <f>E8*D8</f>
        <v>0</v>
      </c>
      <c r="G8" s="383" t="s">
        <v>183</v>
      </c>
      <c r="H8" s="384"/>
    </row>
    <row r="9" spans="1:9" ht="13.8" thickBot="1" x14ac:dyDescent="0.3">
      <c r="A9" s="177" t="s">
        <v>5</v>
      </c>
      <c r="B9" s="174">
        <v>8</v>
      </c>
      <c r="C9" s="174"/>
      <c r="D9" s="437">
        <f t="shared" si="0"/>
        <v>0</v>
      </c>
      <c r="E9" s="381"/>
      <c r="F9" s="176">
        <f>E9*D9</f>
        <v>0</v>
      </c>
      <c r="G9" s="387"/>
      <c r="H9" s="388"/>
    </row>
    <row r="10" spans="1:9" ht="13.8" thickBot="1" x14ac:dyDescent="0.3">
      <c r="A10" s="177" t="s">
        <v>5</v>
      </c>
      <c r="B10" s="174">
        <v>8</v>
      </c>
      <c r="C10" s="174"/>
      <c r="D10" s="437">
        <f t="shared" si="0"/>
        <v>0</v>
      </c>
      <c r="E10" s="381"/>
      <c r="F10" s="176">
        <f>E10*D10</f>
        <v>0</v>
      </c>
      <c r="G10" s="169"/>
    </row>
    <row r="11" spans="1:9" x14ac:dyDescent="0.25">
      <c r="A11" s="177" t="s">
        <v>164</v>
      </c>
      <c r="B11" s="174">
        <v>8</v>
      </c>
      <c r="C11" s="174"/>
      <c r="D11" s="437">
        <f t="shared" si="0"/>
        <v>0</v>
      </c>
      <c r="E11" s="381"/>
      <c r="F11" s="176">
        <f t="shared" ref="F11:F18" si="1">E11*D11</f>
        <v>0</v>
      </c>
      <c r="G11" s="395" t="s">
        <v>102</v>
      </c>
      <c r="H11" s="396"/>
    </row>
    <row r="12" spans="1:9" x14ac:dyDescent="0.25">
      <c r="A12" s="177" t="s">
        <v>9</v>
      </c>
      <c r="B12" s="174">
        <v>8</v>
      </c>
      <c r="C12" s="174"/>
      <c r="D12" s="437">
        <f>B12*260*C12</f>
        <v>0</v>
      </c>
      <c r="E12" s="381"/>
      <c r="F12" s="176">
        <f t="shared" ref="F12" si="2">E12*D12</f>
        <v>0</v>
      </c>
      <c r="G12" s="397"/>
      <c r="H12" s="398"/>
    </row>
    <row r="13" spans="1:9" x14ac:dyDescent="0.25">
      <c r="A13" s="177" t="s">
        <v>9</v>
      </c>
      <c r="B13" s="174">
        <v>8</v>
      </c>
      <c r="C13" s="174"/>
      <c r="D13" s="437">
        <f>B13*260*C13</f>
        <v>0</v>
      </c>
      <c r="E13" s="381"/>
      <c r="F13" s="176">
        <f t="shared" ref="F13:F14" si="3">E13*D13</f>
        <v>0</v>
      </c>
      <c r="G13" s="397"/>
      <c r="H13" s="398"/>
    </row>
    <row r="14" spans="1:9" x14ac:dyDescent="0.25">
      <c r="A14" s="177" t="s">
        <v>10</v>
      </c>
      <c r="B14" s="174">
        <v>8</v>
      </c>
      <c r="C14" s="174"/>
      <c r="D14" s="437">
        <f t="shared" ref="D14:D18" si="4">B14*260*C14</f>
        <v>0</v>
      </c>
      <c r="E14" s="381"/>
      <c r="F14" s="176">
        <f t="shared" si="3"/>
        <v>0</v>
      </c>
      <c r="G14" s="397"/>
      <c r="H14" s="398"/>
      <c r="I14" s="178"/>
    </row>
    <row r="15" spans="1:9" ht="13.8" thickBot="1" x14ac:dyDescent="0.3">
      <c r="A15" s="177" t="s">
        <v>10</v>
      </c>
      <c r="B15" s="174">
        <v>8</v>
      </c>
      <c r="C15" s="174"/>
      <c r="D15" s="437">
        <f t="shared" si="4"/>
        <v>0</v>
      </c>
      <c r="E15" s="381"/>
      <c r="F15" s="176">
        <f t="shared" ref="F15:F16" si="5">E15*D15</f>
        <v>0</v>
      </c>
      <c r="G15" s="399"/>
      <c r="H15" s="400"/>
      <c r="I15" s="178"/>
    </row>
    <row r="16" spans="1:9" x14ac:dyDescent="0.25">
      <c r="A16" s="177" t="s">
        <v>163</v>
      </c>
      <c r="B16" s="174">
        <v>8</v>
      </c>
      <c r="C16" s="174"/>
      <c r="D16" s="437">
        <f t="shared" si="4"/>
        <v>0</v>
      </c>
      <c r="E16" s="381"/>
      <c r="F16" s="176">
        <f t="shared" si="5"/>
        <v>0</v>
      </c>
      <c r="G16" s="179"/>
      <c r="H16" s="179"/>
    </row>
    <row r="17" spans="1:9" x14ac:dyDescent="0.25">
      <c r="A17" s="177" t="s">
        <v>163</v>
      </c>
      <c r="B17" s="174">
        <v>8</v>
      </c>
      <c r="C17" s="174"/>
      <c r="D17" s="437">
        <f t="shared" si="4"/>
        <v>0</v>
      </c>
      <c r="E17" s="381"/>
      <c r="F17" s="176">
        <f t="shared" ref="F17" si="6">E17*D17</f>
        <v>0</v>
      </c>
      <c r="G17" s="179"/>
      <c r="H17" s="179"/>
    </row>
    <row r="18" spans="1:9" x14ac:dyDescent="0.25">
      <c r="A18" s="177"/>
      <c r="B18" s="174"/>
      <c r="C18" s="174"/>
      <c r="D18" s="437">
        <f t="shared" si="4"/>
        <v>0</v>
      </c>
      <c r="E18" s="180"/>
      <c r="F18" s="176">
        <f t="shared" si="1"/>
        <v>0</v>
      </c>
      <c r="G18" s="179"/>
      <c r="H18" s="179"/>
    </row>
    <row r="19" spans="1:9" x14ac:dyDescent="0.25">
      <c r="A19" s="181" t="s">
        <v>11</v>
      </c>
      <c r="B19" s="182"/>
      <c r="C19" s="183">
        <f>SUM(C8:C18)</f>
        <v>0</v>
      </c>
      <c r="D19" s="438">
        <f>SUM(D8:D18)</f>
        <v>0</v>
      </c>
      <c r="E19" s="180"/>
      <c r="F19" s="176">
        <f>SUM(F8:F18)</f>
        <v>0</v>
      </c>
      <c r="G19" s="169"/>
    </row>
    <row r="20" spans="1:9" x14ac:dyDescent="0.25">
      <c r="A20" s="177" t="s">
        <v>12</v>
      </c>
      <c r="B20" s="184"/>
      <c r="C20" s="184"/>
      <c r="D20" s="439">
        <v>0</v>
      </c>
      <c r="E20" s="185"/>
      <c r="F20" s="186" t="s">
        <v>13</v>
      </c>
      <c r="G20" s="169"/>
    </row>
    <row r="21" spans="1:9" x14ac:dyDescent="0.25">
      <c r="A21" s="181" t="s">
        <v>14</v>
      </c>
      <c r="B21" s="184"/>
      <c r="C21" s="184"/>
      <c r="D21" s="438">
        <f>D19+D20</f>
        <v>0</v>
      </c>
      <c r="E21" s="184"/>
      <c r="F21" s="187">
        <f>SUM(F19:F20)</f>
        <v>0</v>
      </c>
      <c r="G21" s="169"/>
    </row>
    <row r="22" spans="1:9" ht="27" thickBot="1" x14ac:dyDescent="0.35">
      <c r="A22" s="304" t="s">
        <v>182</v>
      </c>
      <c r="B22" s="188" t="s">
        <v>15</v>
      </c>
      <c r="C22" s="188"/>
      <c r="D22" s="188" t="s">
        <v>16</v>
      </c>
      <c r="E22" s="189" t="s">
        <v>17</v>
      </c>
      <c r="F22" s="190" t="s">
        <v>169</v>
      </c>
      <c r="G22" s="172"/>
    </row>
    <row r="23" spans="1:9" x14ac:dyDescent="0.25">
      <c r="A23" s="177" t="s">
        <v>18</v>
      </c>
      <c r="B23" s="191">
        <v>1</v>
      </c>
      <c r="C23" s="192"/>
      <c r="D23" s="440">
        <f>B23*2080*C23</f>
        <v>0</v>
      </c>
      <c r="E23" s="381"/>
      <c r="F23" s="176">
        <f t="shared" ref="F23:F25" si="7">E23*D23</f>
        <v>0</v>
      </c>
      <c r="G23" s="383" t="s">
        <v>105</v>
      </c>
      <c r="H23" s="384"/>
    </row>
    <row r="24" spans="1:9" x14ac:dyDescent="0.25">
      <c r="A24" s="177" t="s">
        <v>19</v>
      </c>
      <c r="B24" s="191">
        <v>1</v>
      </c>
      <c r="C24" s="191"/>
      <c r="D24" s="440">
        <f t="shared" ref="D24:D26" si="8">B24*2080*C24</f>
        <v>0</v>
      </c>
      <c r="E24" s="381"/>
      <c r="F24" s="176">
        <f t="shared" si="7"/>
        <v>0</v>
      </c>
      <c r="G24" s="385"/>
      <c r="H24" s="386"/>
    </row>
    <row r="25" spans="1:9" ht="13.8" thickBot="1" x14ac:dyDescent="0.3">
      <c r="A25" s="177"/>
      <c r="B25" s="192"/>
      <c r="C25" s="192"/>
      <c r="D25" s="440">
        <f t="shared" si="8"/>
        <v>0</v>
      </c>
      <c r="E25" s="175"/>
      <c r="F25" s="176">
        <f t="shared" si="7"/>
        <v>0</v>
      </c>
      <c r="G25" s="387"/>
      <c r="H25" s="388"/>
    </row>
    <row r="26" spans="1:9" x14ac:dyDescent="0.25">
      <c r="A26" s="193"/>
      <c r="B26" s="180"/>
      <c r="C26" s="180"/>
      <c r="D26" s="440">
        <f t="shared" si="8"/>
        <v>0</v>
      </c>
      <c r="E26" s="180"/>
      <c r="F26" s="194"/>
      <c r="G26" s="389" t="s">
        <v>95</v>
      </c>
      <c r="H26" s="390"/>
      <c r="I26" s="178"/>
    </row>
    <row r="27" spans="1:9" ht="13.8" thickBot="1" x14ac:dyDescent="0.3">
      <c r="A27" s="195" t="s">
        <v>20</v>
      </c>
      <c r="B27" s="196">
        <f>SUM(B23:B26)</f>
        <v>2</v>
      </c>
      <c r="C27" s="196"/>
      <c r="D27" s="441">
        <f>SUM(D23:D26)</f>
        <v>0</v>
      </c>
      <c r="E27" s="197"/>
      <c r="F27" s="198">
        <f>SUM(F23:F26)</f>
        <v>0</v>
      </c>
      <c r="G27" s="391"/>
      <c r="H27" s="392"/>
      <c r="I27" s="178"/>
    </row>
    <row r="28" spans="1:9" ht="13.8" thickBot="1" x14ac:dyDescent="0.3">
      <c r="A28" s="169"/>
      <c r="B28" s="169"/>
      <c r="C28" s="169"/>
      <c r="D28" s="446" t="s">
        <v>22</v>
      </c>
      <c r="E28" s="447"/>
      <c r="F28" s="199">
        <f>F27+F21</f>
        <v>0</v>
      </c>
      <c r="G28" s="393"/>
      <c r="H28" s="394"/>
      <c r="I28" s="178"/>
    </row>
    <row r="29" spans="1:9" ht="13.8" thickBot="1" x14ac:dyDescent="0.3">
      <c r="A29" s="169"/>
      <c r="B29" s="169"/>
      <c r="C29" s="169"/>
      <c r="D29" s="434"/>
      <c r="E29" s="201"/>
      <c r="F29" s="202"/>
      <c r="G29" s="203"/>
      <c r="H29" s="203"/>
      <c r="I29" s="178"/>
    </row>
    <row r="30" spans="1:9" ht="13.8" thickBot="1" x14ac:dyDescent="0.3">
      <c r="A30" s="449" t="s">
        <v>100</v>
      </c>
      <c r="B30" s="448" t="s">
        <v>21</v>
      </c>
      <c r="C30" s="200"/>
      <c r="G30" s="169"/>
    </row>
    <row r="31" spans="1:9" x14ac:dyDescent="0.25">
      <c r="A31" s="204" t="s">
        <v>75</v>
      </c>
      <c r="B31" s="205"/>
      <c r="C31" s="206"/>
      <c r="D31" s="403" t="s">
        <v>190</v>
      </c>
      <c r="E31" s="403"/>
      <c r="F31" s="202"/>
      <c r="G31" s="169"/>
    </row>
    <row r="32" spans="1:9" x14ac:dyDescent="0.25">
      <c r="A32" s="207" t="s">
        <v>23</v>
      </c>
      <c r="B32" s="208">
        <f>F21/100*C32</f>
        <v>0</v>
      </c>
      <c r="C32" s="305">
        <v>1.63</v>
      </c>
      <c r="D32" s="442" t="s">
        <v>184</v>
      </c>
      <c r="E32" s="401"/>
      <c r="F32" s="169"/>
    </row>
    <row r="33" spans="1:12" x14ac:dyDescent="0.25">
      <c r="A33" s="207" t="s">
        <v>24</v>
      </c>
      <c r="B33" s="208">
        <f>IF(F21=0,0,420*COUNT(B8:B18))</f>
        <v>0</v>
      </c>
      <c r="C33" s="305">
        <v>420</v>
      </c>
      <c r="D33" s="442" t="s">
        <v>185</v>
      </c>
      <c r="E33" s="401"/>
    </row>
    <row r="34" spans="1:12" x14ac:dyDescent="0.25">
      <c r="A34" s="207" t="s">
        <v>25</v>
      </c>
      <c r="B34" s="208">
        <f>F21*C34</f>
        <v>0</v>
      </c>
      <c r="C34" s="306">
        <v>3.0499999999999999E-2</v>
      </c>
      <c r="D34" s="442" t="s">
        <v>186</v>
      </c>
      <c r="E34" s="401"/>
      <c r="F34" s="169"/>
    </row>
    <row r="35" spans="1:12" x14ac:dyDescent="0.25">
      <c r="A35" s="207" t="s">
        <v>27</v>
      </c>
      <c r="B35" s="211">
        <f>F21*C35</f>
        <v>0</v>
      </c>
      <c r="C35" s="307">
        <v>7.6499999999999999E-2</v>
      </c>
      <c r="D35" s="442" t="s">
        <v>187</v>
      </c>
      <c r="E35" s="402"/>
      <c r="F35" s="169"/>
    </row>
    <row r="36" spans="1:12" x14ac:dyDescent="0.25">
      <c r="A36" s="207" t="s">
        <v>97</v>
      </c>
      <c r="B36" s="208">
        <f>IF(F21=0,0,624*COUNT(B8:B18))</f>
        <v>0</v>
      </c>
      <c r="C36" s="305">
        <v>624</v>
      </c>
      <c r="D36" s="442" t="s">
        <v>188</v>
      </c>
      <c r="E36" s="401"/>
      <c r="F36" s="169"/>
    </row>
    <row r="37" spans="1:12" x14ac:dyDescent="0.25">
      <c r="A37" s="207" t="s">
        <v>29</v>
      </c>
      <c r="B37" s="208">
        <f>F21*C37</f>
        <v>0</v>
      </c>
      <c r="C37" s="308">
        <v>5.0000000000000001E-3</v>
      </c>
      <c r="D37" s="442" t="s">
        <v>189</v>
      </c>
      <c r="E37" s="401"/>
    </row>
    <row r="38" spans="1:12" x14ac:dyDescent="0.25">
      <c r="A38" s="212" t="s">
        <v>76</v>
      </c>
      <c r="B38" s="208"/>
      <c r="C38" s="209"/>
      <c r="D38" s="435"/>
      <c r="E38" s="210"/>
    </row>
    <row r="39" spans="1:12" x14ac:dyDescent="0.25">
      <c r="A39" s="207" t="s">
        <v>96</v>
      </c>
      <c r="B39" s="213">
        <f>1350*C19</f>
        <v>0</v>
      </c>
      <c r="C39" s="209"/>
    </row>
    <row r="40" spans="1:12" x14ac:dyDescent="0.25">
      <c r="A40" s="207" t="s">
        <v>28</v>
      </c>
      <c r="B40" s="213">
        <f>1300*C19</f>
        <v>0</v>
      </c>
      <c r="C40" s="209"/>
      <c r="D40" s="435"/>
      <c r="E40" s="210"/>
    </row>
    <row r="41" spans="1:12" ht="13.8" thickBot="1" x14ac:dyDescent="0.3">
      <c r="A41" s="214"/>
      <c r="B41" s="215"/>
      <c r="C41" s="216"/>
      <c r="D41" s="420"/>
    </row>
    <row r="42" spans="1:12" ht="13.8" thickBot="1" x14ac:dyDescent="0.35">
      <c r="A42" s="451" t="s">
        <v>30</v>
      </c>
      <c r="B42" s="217">
        <f>SUM(B32:B41)</f>
        <v>0</v>
      </c>
      <c r="C42" s="218"/>
      <c r="D42" s="420"/>
      <c r="E42" s="315" t="s">
        <v>99</v>
      </c>
      <c r="F42" s="316"/>
      <c r="G42" s="219" t="e">
        <f>B42/F21</f>
        <v>#DIV/0!</v>
      </c>
    </row>
    <row r="43" spans="1:12" ht="13.8" thickBot="1" x14ac:dyDescent="0.35">
      <c r="A43" s="220"/>
      <c r="B43" s="218"/>
      <c r="C43" s="218"/>
      <c r="D43" s="420"/>
    </row>
    <row r="44" spans="1:12" ht="18.75" customHeight="1" thickBot="1" x14ac:dyDescent="0.35">
      <c r="A44" s="450" t="s">
        <v>31</v>
      </c>
      <c r="B44" s="448" t="s">
        <v>21</v>
      </c>
      <c r="C44" s="200"/>
      <c r="D44" s="420"/>
      <c r="F44" s="220"/>
      <c r="G44" s="200"/>
    </row>
    <row r="45" spans="1:12" x14ac:dyDescent="0.3">
      <c r="A45" s="214" t="s">
        <v>42</v>
      </c>
      <c r="B45" s="222"/>
      <c r="C45" s="223"/>
      <c r="D45" s="404" t="s">
        <v>69</v>
      </c>
      <c r="E45" s="405"/>
      <c r="F45" s="221" t="s">
        <v>32</v>
      </c>
      <c r="G45" s="224" t="s">
        <v>21</v>
      </c>
    </row>
    <row r="46" spans="1:12" ht="13.8" thickBot="1" x14ac:dyDescent="0.3">
      <c r="A46" s="214" t="s">
        <v>44</v>
      </c>
      <c r="B46" s="225"/>
      <c r="C46" s="223"/>
      <c r="D46" s="406"/>
      <c r="E46" s="407"/>
      <c r="F46" s="173" t="s">
        <v>40</v>
      </c>
      <c r="G46" s="226"/>
      <c r="H46" s="210" t="s">
        <v>41</v>
      </c>
    </row>
    <row r="47" spans="1:12" x14ac:dyDescent="0.25">
      <c r="A47" s="214" t="s">
        <v>44</v>
      </c>
      <c r="B47" s="225"/>
      <c r="C47" s="223"/>
      <c r="D47" s="420"/>
      <c r="F47" s="173" t="s">
        <v>35</v>
      </c>
      <c r="G47" s="226"/>
      <c r="H47" s="210" t="s">
        <v>36</v>
      </c>
      <c r="J47" s="227"/>
      <c r="K47" s="228"/>
      <c r="L47" s="229"/>
    </row>
    <row r="48" spans="1:12" x14ac:dyDescent="0.25">
      <c r="A48" s="214"/>
      <c r="B48" s="230"/>
      <c r="C48" s="223"/>
      <c r="D48" s="420"/>
      <c r="F48" s="173" t="s">
        <v>38</v>
      </c>
      <c r="G48" s="226"/>
      <c r="H48" s="210" t="s">
        <v>36</v>
      </c>
      <c r="J48" s="227"/>
      <c r="K48" s="231"/>
      <c r="L48" s="229"/>
    </row>
    <row r="49" spans="1:12" x14ac:dyDescent="0.25">
      <c r="A49" s="214"/>
      <c r="B49" s="232"/>
      <c r="C49" s="223"/>
      <c r="D49" s="420"/>
      <c r="F49" s="177" t="s">
        <v>45</v>
      </c>
      <c r="G49" s="226"/>
      <c r="H49" s="210" t="s">
        <v>36</v>
      </c>
      <c r="J49" s="233"/>
      <c r="K49" s="233"/>
      <c r="L49" s="233"/>
    </row>
    <row r="50" spans="1:12" x14ac:dyDescent="0.25">
      <c r="A50" s="214"/>
      <c r="B50" s="232"/>
      <c r="C50" s="223"/>
      <c r="D50" s="420"/>
      <c r="F50" s="177" t="s">
        <v>43</v>
      </c>
      <c r="G50" s="226"/>
      <c r="H50" s="210"/>
      <c r="J50" s="233"/>
      <c r="K50" s="233"/>
      <c r="L50" s="233"/>
    </row>
    <row r="51" spans="1:12" ht="13.8" thickBot="1" x14ac:dyDescent="0.3">
      <c r="A51" s="451" t="s">
        <v>46</v>
      </c>
      <c r="B51" s="217">
        <f>SUM(B45:B50)</f>
        <v>0</v>
      </c>
      <c r="C51" s="234"/>
      <c r="D51" s="420"/>
      <c r="F51" s="173" t="s">
        <v>93</v>
      </c>
      <c r="G51" s="226"/>
      <c r="H51" s="169"/>
      <c r="J51" s="235"/>
      <c r="K51" s="236"/>
      <c r="L51" s="233"/>
    </row>
    <row r="52" spans="1:12" ht="13.8" thickBot="1" x14ac:dyDescent="0.3">
      <c r="C52" s="218"/>
      <c r="D52" s="420"/>
      <c r="F52" s="177" t="s">
        <v>194</v>
      </c>
      <c r="G52" s="226"/>
      <c r="H52" s="210" t="s">
        <v>77</v>
      </c>
      <c r="J52" s="237"/>
    </row>
    <row r="53" spans="1:12" ht="13.8" thickBot="1" x14ac:dyDescent="0.3">
      <c r="A53" s="450" t="s">
        <v>54</v>
      </c>
      <c r="B53" s="448" t="s">
        <v>21</v>
      </c>
      <c r="C53" s="238"/>
      <c r="D53" s="420"/>
      <c r="F53" s="173"/>
      <c r="G53" s="226"/>
      <c r="H53" s="169"/>
      <c r="J53" s="239"/>
    </row>
    <row r="54" spans="1:12" x14ac:dyDescent="0.25">
      <c r="A54" s="207" t="s">
        <v>132</v>
      </c>
      <c r="B54" s="240"/>
      <c r="C54" s="200"/>
      <c r="F54" s="173"/>
      <c r="G54" s="226"/>
      <c r="H54" s="210"/>
    </row>
    <row r="55" spans="1:12" x14ac:dyDescent="0.25">
      <c r="A55" s="207" t="s">
        <v>133</v>
      </c>
      <c r="B55" s="241"/>
      <c r="C55" s="223"/>
      <c r="F55" s="173"/>
      <c r="G55" s="226"/>
      <c r="H55" s="242"/>
    </row>
    <row r="56" spans="1:12" x14ac:dyDescent="0.25">
      <c r="A56" s="207"/>
      <c r="B56" s="243"/>
      <c r="C56" s="223"/>
      <c r="F56" s="173"/>
      <c r="G56" s="226"/>
      <c r="I56" s="242"/>
    </row>
    <row r="57" spans="1:12" x14ac:dyDescent="0.25">
      <c r="A57" s="207"/>
      <c r="B57" s="241"/>
      <c r="C57" s="244"/>
      <c r="F57" s="173"/>
      <c r="G57" s="226"/>
      <c r="H57" s="245"/>
    </row>
    <row r="58" spans="1:12" ht="13.8" thickBot="1" x14ac:dyDescent="0.3">
      <c r="A58" s="207"/>
      <c r="B58" s="241"/>
      <c r="C58" s="246"/>
      <c r="F58" s="247"/>
      <c r="G58" s="248"/>
      <c r="I58" s="245"/>
    </row>
    <row r="59" spans="1:12" ht="13.8" thickBot="1" x14ac:dyDescent="0.3">
      <c r="A59" s="451" t="s">
        <v>61</v>
      </c>
      <c r="B59" s="217">
        <f>SUM(B54:B58)</f>
        <v>0</v>
      </c>
      <c r="C59" s="246"/>
      <c r="D59" s="408" t="s">
        <v>191</v>
      </c>
      <c r="E59" s="409"/>
      <c r="F59" s="249"/>
      <c r="G59" s="250"/>
      <c r="H59" s="245"/>
      <c r="I59" s="245"/>
    </row>
    <row r="60" spans="1:12" ht="13.8" thickBot="1" x14ac:dyDescent="0.3">
      <c r="C60" s="244"/>
      <c r="F60" s="251" t="s">
        <v>50</v>
      </c>
      <c r="G60" s="252">
        <f>SUM(G46:G59)</f>
        <v>0</v>
      </c>
    </row>
    <row r="61" spans="1:12" ht="13.8" thickTop="1" x14ac:dyDescent="0.25">
      <c r="A61" s="421" t="s">
        <v>101</v>
      </c>
      <c r="B61" s="422"/>
      <c r="C61" s="423"/>
      <c r="D61" s="424"/>
      <c r="F61" s="253" t="s">
        <v>51</v>
      </c>
      <c r="G61" s="254">
        <f>G60/1</f>
        <v>0</v>
      </c>
      <c r="H61" s="169"/>
      <c r="I61" s="255"/>
    </row>
    <row r="62" spans="1:12" ht="13.8" thickBot="1" x14ac:dyDescent="0.3">
      <c r="A62" s="425" t="s">
        <v>62</v>
      </c>
      <c r="B62" s="426"/>
      <c r="C62" s="427"/>
      <c r="D62" s="428"/>
      <c r="F62" s="249" t="s">
        <v>52</v>
      </c>
      <c r="G62" s="257">
        <f>G61/365</f>
        <v>0</v>
      </c>
      <c r="H62" s="169"/>
      <c r="I62" s="255"/>
    </row>
    <row r="63" spans="1:12" x14ac:dyDescent="0.25">
      <c r="A63" s="425" t="s">
        <v>193</v>
      </c>
      <c r="B63" s="426"/>
      <c r="C63" s="427"/>
      <c r="D63" s="428"/>
      <c r="F63" s="169"/>
      <c r="G63" s="169"/>
      <c r="H63" s="169"/>
      <c r="I63" s="255"/>
    </row>
    <row r="64" spans="1:12" ht="13.8" thickBot="1" x14ac:dyDescent="0.3">
      <c r="A64" s="429" t="s">
        <v>64</v>
      </c>
      <c r="B64" s="430"/>
      <c r="C64" s="431"/>
      <c r="D64" s="432"/>
      <c r="F64" s="169"/>
      <c r="G64" s="169"/>
      <c r="H64" s="169"/>
      <c r="I64" s="255"/>
    </row>
    <row r="65" spans="1:10" s="256" customFormat="1" ht="14.4" thickTop="1" thickBot="1" x14ac:dyDescent="0.3">
      <c r="A65" s="172"/>
      <c r="B65" s="172"/>
      <c r="C65" s="258"/>
      <c r="D65" s="420"/>
      <c r="E65" s="166"/>
      <c r="F65" s="259"/>
      <c r="G65" s="259"/>
      <c r="H65" s="259"/>
      <c r="I65" s="260"/>
    </row>
    <row r="66" spans="1:10" ht="15" thickBot="1" x14ac:dyDescent="0.35">
      <c r="C66" s="261"/>
      <c r="D66" s="420"/>
      <c r="F66" s="452" t="s">
        <v>55</v>
      </c>
      <c r="G66" s="453"/>
      <c r="H66" s="172"/>
    </row>
    <row r="67" spans="1:10" ht="13.8" thickBot="1" x14ac:dyDescent="0.3">
      <c r="C67" s="258"/>
      <c r="D67" s="420"/>
      <c r="F67" s="262" t="s">
        <v>56</v>
      </c>
      <c r="G67" s="263">
        <f>B42+F28</f>
        <v>0</v>
      </c>
      <c r="H67" s="169"/>
    </row>
    <row r="68" spans="1:10" ht="18.75" customHeight="1" x14ac:dyDescent="0.25">
      <c r="C68" s="258"/>
      <c r="D68" s="420"/>
      <c r="F68" s="264" t="s">
        <v>177</v>
      </c>
      <c r="G68" s="265">
        <f>IF(G67=0,0,(24000-G72))</f>
        <v>0</v>
      </c>
      <c r="H68" s="410" t="s">
        <v>178</v>
      </c>
      <c r="I68" s="411"/>
      <c r="J68" s="412"/>
    </row>
    <row r="69" spans="1:10" x14ac:dyDescent="0.25">
      <c r="C69" s="261"/>
      <c r="D69" s="420"/>
      <c r="F69" s="264" t="s">
        <v>175</v>
      </c>
      <c r="G69" s="266">
        <f>G67-G68</f>
        <v>0</v>
      </c>
      <c r="H69" s="413"/>
      <c r="I69" s="414"/>
      <c r="J69" s="415"/>
    </row>
    <row r="70" spans="1:10" ht="13.8" thickBot="1" x14ac:dyDescent="0.3">
      <c r="C70" s="267"/>
      <c r="D70" s="420"/>
      <c r="F70" s="268" t="s">
        <v>176</v>
      </c>
      <c r="G70" s="269">
        <f>G69/B6/365</f>
        <v>0</v>
      </c>
      <c r="H70" s="416"/>
      <c r="I70" s="417"/>
      <c r="J70" s="418"/>
    </row>
    <row r="71" spans="1:10" ht="13.8" thickBot="1" x14ac:dyDescent="0.3">
      <c r="C71" s="258"/>
      <c r="D71" s="420"/>
      <c r="F71" s="262" t="s">
        <v>59</v>
      </c>
      <c r="G71" s="270">
        <f>G60</f>
        <v>0</v>
      </c>
      <c r="H71" s="313" t="s">
        <v>89</v>
      </c>
      <c r="I71" s="313"/>
      <c r="J71" s="314"/>
    </row>
    <row r="72" spans="1:10" ht="13.8" thickBot="1" x14ac:dyDescent="0.3">
      <c r="C72" s="258"/>
      <c r="F72" s="271" t="s">
        <v>140</v>
      </c>
      <c r="G72" s="265"/>
      <c r="H72" s="272" t="s">
        <v>92</v>
      </c>
      <c r="I72" s="273">
        <v>2025</v>
      </c>
      <c r="J72" s="273">
        <v>2026</v>
      </c>
    </row>
    <row r="73" spans="1:10" x14ac:dyDescent="0.25">
      <c r="C73" s="218"/>
      <c r="D73" s="420"/>
      <c r="F73" s="264" t="s">
        <v>175</v>
      </c>
      <c r="G73" s="266">
        <f>G71-G72</f>
        <v>0</v>
      </c>
      <c r="H73" s="274" t="s">
        <v>88</v>
      </c>
      <c r="I73" s="275">
        <v>441</v>
      </c>
      <c r="J73" s="419" t="s">
        <v>192</v>
      </c>
    </row>
    <row r="74" spans="1:10" ht="13.8" thickBot="1" x14ac:dyDescent="0.3">
      <c r="C74" s="256"/>
      <c r="F74" s="268" t="s">
        <v>174</v>
      </c>
      <c r="G74" s="269">
        <f>G73/B6/365</f>
        <v>0</v>
      </c>
      <c r="H74" s="276" t="s">
        <v>87</v>
      </c>
      <c r="I74" s="275">
        <v>483</v>
      </c>
      <c r="J74" s="419" t="s">
        <v>192</v>
      </c>
    </row>
    <row r="75" spans="1:10" x14ac:dyDescent="0.25">
      <c r="C75" s="220"/>
      <c r="F75" s="262" t="s">
        <v>78</v>
      </c>
      <c r="G75" s="263">
        <f>B59+B51</f>
        <v>0</v>
      </c>
      <c r="H75" s="276" t="s">
        <v>90</v>
      </c>
      <c r="I75" s="275">
        <v>548</v>
      </c>
      <c r="J75" s="419" t="s">
        <v>192</v>
      </c>
    </row>
    <row r="76" spans="1:10" ht="13.8" thickBot="1" x14ac:dyDescent="0.3">
      <c r="C76" s="277"/>
      <c r="F76" s="268" t="s">
        <v>58</v>
      </c>
      <c r="G76" s="269">
        <f>G75/B6/365</f>
        <v>0</v>
      </c>
      <c r="H76" s="278" t="s">
        <v>91</v>
      </c>
      <c r="I76" s="279">
        <v>572</v>
      </c>
      <c r="J76" s="419" t="s">
        <v>192</v>
      </c>
    </row>
    <row r="77" spans="1:10" x14ac:dyDescent="0.25">
      <c r="C77" s="277"/>
      <c r="D77" s="420"/>
      <c r="F77" s="280" t="s">
        <v>173</v>
      </c>
      <c r="G77" s="281">
        <f>G75+G73+G69</f>
        <v>0</v>
      </c>
      <c r="H77" s="282" t="s">
        <v>141</v>
      </c>
      <c r="I77" s="283"/>
      <c r="J77" s="283"/>
    </row>
    <row r="78" spans="1:10" ht="13.8" thickBot="1" x14ac:dyDescent="0.3">
      <c r="C78" s="284"/>
      <c r="D78" s="420"/>
      <c r="E78" s="169"/>
      <c r="F78" s="285" t="s">
        <v>172</v>
      </c>
      <c r="G78" s="286">
        <f>G77/B6/365</f>
        <v>0</v>
      </c>
      <c r="H78" s="287">
        <f>G78*365/12</f>
        <v>0</v>
      </c>
      <c r="I78" s="288" t="s">
        <v>130</v>
      </c>
      <c r="J78" s="288"/>
    </row>
    <row r="79" spans="1:10" ht="13.8" thickBot="1" x14ac:dyDescent="0.3">
      <c r="C79" s="289"/>
      <c r="D79" s="420"/>
      <c r="E79" s="172"/>
      <c r="F79" s="290"/>
      <c r="G79" s="291"/>
    </row>
    <row r="80" spans="1:10" x14ac:dyDescent="0.3">
      <c r="F80" s="309" t="s">
        <v>131</v>
      </c>
      <c r="G80" s="310"/>
      <c r="H80" s="311"/>
    </row>
    <row r="81" spans="6:8" x14ac:dyDescent="0.3">
      <c r="F81" s="292" t="s">
        <v>123</v>
      </c>
      <c r="G81" s="293"/>
      <c r="H81" s="294" t="s">
        <v>124</v>
      </c>
    </row>
    <row r="82" spans="6:8" x14ac:dyDescent="0.3">
      <c r="F82" s="292" t="s">
        <v>125</v>
      </c>
      <c r="G82" s="293"/>
      <c r="H82" s="294" t="s">
        <v>126</v>
      </c>
    </row>
    <row r="83" spans="6:8" x14ac:dyDescent="0.3">
      <c r="F83" s="292" t="s">
        <v>127</v>
      </c>
      <c r="G83" s="295"/>
      <c r="H83" s="294" t="s">
        <v>126</v>
      </c>
    </row>
    <row r="84" spans="6:8" x14ac:dyDescent="0.3">
      <c r="F84" s="292" t="s">
        <v>171</v>
      </c>
      <c r="G84" s="296">
        <f>H78</f>
        <v>0</v>
      </c>
      <c r="H84" s="294" t="s">
        <v>128</v>
      </c>
    </row>
    <row r="85" spans="6:8" ht="13.8" thickBot="1" x14ac:dyDescent="0.35">
      <c r="F85" s="297" t="s">
        <v>170</v>
      </c>
      <c r="G85" s="298">
        <f>SUM(G81:G84)</f>
        <v>0</v>
      </c>
      <c r="H85" s="294"/>
    </row>
    <row r="86" spans="6:8" ht="14.4" thickTop="1" thickBot="1" x14ac:dyDescent="0.35">
      <c r="F86" s="299"/>
      <c r="G86" s="300"/>
      <c r="H86" s="301"/>
    </row>
  </sheetData>
  <mergeCells count="23">
    <mergeCell ref="B63:D63"/>
    <mergeCell ref="B64:D64"/>
    <mergeCell ref="D6:F6"/>
    <mergeCell ref="D45:E46"/>
    <mergeCell ref="D31:E31"/>
    <mergeCell ref="B61:D61"/>
    <mergeCell ref="B62:D62"/>
    <mergeCell ref="F80:H80"/>
    <mergeCell ref="G8:H9"/>
    <mergeCell ref="G11:H15"/>
    <mergeCell ref="D59:E59"/>
    <mergeCell ref="A1:F1"/>
    <mergeCell ref="A2:F2"/>
    <mergeCell ref="H71:J71"/>
    <mergeCell ref="F66:G66"/>
    <mergeCell ref="H68:J70"/>
    <mergeCell ref="E42:F42"/>
    <mergeCell ref="G26:H28"/>
    <mergeCell ref="G23:H25"/>
    <mergeCell ref="D28:E28"/>
    <mergeCell ref="B3:F3"/>
    <mergeCell ref="B4:F4"/>
    <mergeCell ref="B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DD702-B03C-4E25-80D3-65386C56CEE7}">
  <dimension ref="A1:P23"/>
  <sheetViews>
    <sheetView workbookViewId="0">
      <selection activeCell="C20" sqref="C20"/>
    </sheetView>
  </sheetViews>
  <sheetFormatPr defaultRowHeight="13.2" x14ac:dyDescent="0.25"/>
  <cols>
    <col min="1" max="1" width="29.33203125" style="459" bestFit="1" customWidth="1"/>
    <col min="2" max="2" width="13.44140625" style="459" bestFit="1" customWidth="1"/>
    <col min="3" max="3" width="9.6640625" style="459" customWidth="1"/>
    <col min="4" max="4" width="4.44140625" style="459" bestFit="1" customWidth="1"/>
    <col min="5" max="5" width="8" style="459" customWidth="1"/>
    <col min="6" max="6" width="8.33203125" style="459" bestFit="1" customWidth="1"/>
    <col min="7" max="7" width="12.21875" style="459" bestFit="1" customWidth="1"/>
    <col min="8" max="8" width="8" style="459" bestFit="1" customWidth="1"/>
    <col min="9" max="10" width="11.109375" style="459" bestFit="1" customWidth="1"/>
    <col min="11" max="12" width="9.5546875" style="459" bestFit="1" customWidth="1"/>
    <col min="13" max="13" width="12.44140625" style="459" customWidth="1"/>
    <col min="14" max="14" width="11.109375" style="459" bestFit="1" customWidth="1"/>
    <col min="15" max="15" width="9.5546875" style="459" bestFit="1" customWidth="1"/>
    <col min="16" max="16" width="11.33203125" style="459" customWidth="1"/>
    <col min="17" max="16384" width="8.88671875" style="459"/>
  </cols>
  <sheetData>
    <row r="1" spans="1:16" ht="25.8" customHeight="1" thickBot="1" x14ac:dyDescent="0.3">
      <c r="A1" s="501" t="s">
        <v>195</v>
      </c>
      <c r="B1" s="502"/>
      <c r="C1" s="502"/>
      <c r="D1" s="502"/>
      <c r="E1" s="502"/>
      <c r="F1" s="502"/>
      <c r="G1" s="502"/>
      <c r="H1" s="502"/>
      <c r="I1" s="502"/>
      <c r="J1" s="502"/>
      <c r="K1" s="502"/>
      <c r="L1" s="502"/>
      <c r="M1" s="502"/>
      <c r="N1" s="502"/>
      <c r="O1" s="502"/>
      <c r="P1" s="503"/>
    </row>
    <row r="2" spans="1:16" ht="27.6" customHeight="1" thickBot="1" x14ac:dyDescent="0.3">
      <c r="A2" s="504" t="s">
        <v>198</v>
      </c>
      <c r="B2" s="505"/>
      <c r="C2" s="505"/>
      <c r="D2" s="505"/>
      <c r="E2" s="505"/>
      <c r="F2" s="505"/>
      <c r="G2" s="505"/>
      <c r="H2" s="505"/>
      <c r="I2" s="505"/>
      <c r="J2" s="505"/>
      <c r="K2" s="505"/>
      <c r="L2" s="505"/>
      <c r="M2" s="505"/>
      <c r="N2" s="505"/>
      <c r="O2" s="505"/>
      <c r="P2" s="506"/>
    </row>
    <row r="3" spans="1:16" ht="10.199999999999999" customHeight="1" thickBot="1" x14ac:dyDescent="0.3">
      <c r="A3" s="470"/>
      <c r="B3" s="470"/>
      <c r="C3" s="470"/>
      <c r="D3" s="470"/>
      <c r="E3" s="470"/>
      <c r="F3" s="470"/>
      <c r="G3" s="470"/>
      <c r="H3" s="470"/>
      <c r="I3" s="470"/>
      <c r="J3" s="470"/>
      <c r="K3" s="470"/>
      <c r="L3" s="470"/>
      <c r="M3" s="470"/>
      <c r="N3" s="470"/>
      <c r="O3" s="470"/>
      <c r="P3" s="470"/>
    </row>
    <row r="4" spans="1:16" x14ac:dyDescent="0.25">
      <c r="G4" s="471" t="s">
        <v>196</v>
      </c>
      <c r="H4" s="472"/>
      <c r="I4" s="473"/>
      <c r="J4" s="473"/>
      <c r="K4" s="474">
        <v>14000</v>
      </c>
      <c r="L4" s="474">
        <v>7000</v>
      </c>
      <c r="M4" s="475"/>
    </row>
    <row r="5" spans="1:16" ht="13.8" thickBot="1" x14ac:dyDescent="0.3">
      <c r="G5" s="476"/>
      <c r="H5" s="477"/>
      <c r="I5" s="478">
        <v>6.2E-2</v>
      </c>
      <c r="J5" s="478">
        <v>1.4999999999999999E-2</v>
      </c>
      <c r="K5" s="479">
        <v>0.02</v>
      </c>
      <c r="L5" s="480">
        <v>6.0000000000000001E-3</v>
      </c>
      <c r="M5" s="481">
        <v>2.5000000000000001E-2</v>
      </c>
    </row>
    <row r="6" spans="1:16" ht="26.4" x14ac:dyDescent="0.25">
      <c r="A6" s="464" t="s">
        <v>143</v>
      </c>
      <c r="B6" s="465" t="s">
        <v>144</v>
      </c>
      <c r="C6" s="465"/>
      <c r="D6" s="466" t="s">
        <v>145</v>
      </c>
      <c r="E6" s="467" t="s">
        <v>146</v>
      </c>
      <c r="F6" s="466" t="s">
        <v>147</v>
      </c>
      <c r="G6" s="468" t="s">
        <v>148</v>
      </c>
      <c r="H6" s="467" t="s">
        <v>149</v>
      </c>
      <c r="I6" s="466" t="s">
        <v>27</v>
      </c>
      <c r="J6" s="466" t="s">
        <v>150</v>
      </c>
      <c r="K6" s="466" t="s">
        <v>151</v>
      </c>
      <c r="L6" s="466" t="s">
        <v>152</v>
      </c>
      <c r="M6" s="466" t="s">
        <v>153</v>
      </c>
      <c r="N6" s="466" t="s">
        <v>154</v>
      </c>
      <c r="O6" s="466" t="s">
        <v>155</v>
      </c>
      <c r="P6" s="469" t="s">
        <v>156</v>
      </c>
    </row>
    <row r="7" spans="1:16" x14ac:dyDescent="0.25">
      <c r="A7" s="460"/>
      <c r="B7" s="462"/>
      <c r="C7" s="463"/>
      <c r="D7" s="455"/>
      <c r="E7" s="454">
        <f>2080*D7</f>
        <v>0</v>
      </c>
      <c r="F7" s="456"/>
      <c r="G7" s="457">
        <f t="shared" ref="G7:G8" si="0">+E7*F7</f>
        <v>0</v>
      </c>
      <c r="H7" s="455"/>
      <c r="I7" s="458">
        <f>+G7*$I$5</f>
        <v>0</v>
      </c>
      <c r="J7" s="456">
        <f>+G7*$J$5</f>
        <v>0</v>
      </c>
      <c r="K7" s="456">
        <f>K5*K4</f>
        <v>280</v>
      </c>
      <c r="L7" s="456">
        <f>L5*L4</f>
        <v>42</v>
      </c>
      <c r="M7" s="456">
        <f>+G7*$M$5</f>
        <v>0</v>
      </c>
      <c r="N7" s="456">
        <f>200*12</f>
        <v>2400</v>
      </c>
      <c r="O7" s="456">
        <f>25*12</f>
        <v>300</v>
      </c>
      <c r="P7" s="461">
        <f>25*12</f>
        <v>300</v>
      </c>
    </row>
    <row r="8" spans="1:16" x14ac:dyDescent="0.25">
      <c r="A8" s="460"/>
      <c r="B8" s="462"/>
      <c r="C8" s="463"/>
      <c r="D8" s="455"/>
      <c r="E8" s="454">
        <f>2080*D8</f>
        <v>0</v>
      </c>
      <c r="F8" s="456"/>
      <c r="G8" s="457">
        <f t="shared" si="0"/>
        <v>0</v>
      </c>
      <c r="H8" s="455"/>
      <c r="I8" s="458">
        <f t="shared" ref="I8:I9" si="1">+G8*$I$5</f>
        <v>0</v>
      </c>
      <c r="J8" s="456">
        <f t="shared" ref="J8:J9" si="2">+G8*$J$5</f>
        <v>0</v>
      </c>
      <c r="K8" s="456">
        <f>K5*K4</f>
        <v>280</v>
      </c>
      <c r="L8" s="456">
        <f>L5*L4</f>
        <v>42</v>
      </c>
      <c r="M8" s="456">
        <f>+G8*$M$5</f>
        <v>0</v>
      </c>
      <c r="N8" s="456">
        <f>200*12</f>
        <v>2400</v>
      </c>
      <c r="O8" s="456">
        <f>25*12</f>
        <v>300</v>
      </c>
      <c r="P8" s="461">
        <f>25*12</f>
        <v>300</v>
      </c>
    </row>
    <row r="9" spans="1:16" x14ac:dyDescent="0.25">
      <c r="A9" s="460"/>
      <c r="B9" s="462"/>
      <c r="C9" s="463"/>
      <c r="D9" s="455"/>
      <c r="E9" s="454">
        <f>2080*D9</f>
        <v>0</v>
      </c>
      <c r="F9" s="456"/>
      <c r="G9" s="457">
        <f>+E9*F9</f>
        <v>0</v>
      </c>
      <c r="H9" s="455"/>
      <c r="I9" s="458">
        <f t="shared" si="1"/>
        <v>0</v>
      </c>
      <c r="J9" s="456">
        <f t="shared" si="2"/>
        <v>0</v>
      </c>
      <c r="K9" s="456">
        <f>K5*K4</f>
        <v>280</v>
      </c>
      <c r="L9" s="456">
        <f>L5*L4</f>
        <v>42</v>
      </c>
      <c r="M9" s="456">
        <v>0</v>
      </c>
      <c r="N9" s="456">
        <v>0</v>
      </c>
      <c r="O9" s="456">
        <v>0</v>
      </c>
      <c r="P9" s="461">
        <v>0</v>
      </c>
    </row>
    <row r="10" spans="1:16" ht="13.8" thickBot="1" x14ac:dyDescent="0.3">
      <c r="A10" s="482"/>
      <c r="B10" s="483"/>
      <c r="C10" s="483"/>
      <c r="D10" s="483"/>
      <c r="E10" s="484" t="s">
        <v>197</v>
      </c>
      <c r="F10" s="484"/>
      <c r="G10" s="485">
        <f>SUM(G7:G9)</f>
        <v>0</v>
      </c>
      <c r="H10" s="483"/>
      <c r="I10" s="485">
        <f t="shared" ref="I10:P10" si="3">SUM(I7:I9)</f>
        <v>0</v>
      </c>
      <c r="J10" s="485">
        <f t="shared" si="3"/>
        <v>0</v>
      </c>
      <c r="K10" s="485">
        <f t="shared" si="3"/>
        <v>840</v>
      </c>
      <c r="L10" s="485">
        <f t="shared" si="3"/>
        <v>126</v>
      </c>
      <c r="M10" s="485">
        <f t="shared" si="3"/>
        <v>0</v>
      </c>
      <c r="N10" s="485">
        <f t="shared" si="3"/>
        <v>4800</v>
      </c>
      <c r="O10" s="485">
        <f t="shared" si="3"/>
        <v>600</v>
      </c>
      <c r="P10" s="486">
        <f t="shared" si="3"/>
        <v>600</v>
      </c>
    </row>
    <row r="12" spans="1:16" ht="13.8" thickBot="1" x14ac:dyDescent="0.3"/>
    <row r="13" spans="1:16" ht="13.8" thickBot="1" x14ac:dyDescent="0.3">
      <c r="A13" s="459" t="s">
        <v>157</v>
      </c>
      <c r="B13" s="487">
        <f>G10</f>
        <v>0</v>
      </c>
      <c r="F13" s="488" t="s">
        <v>199</v>
      </c>
      <c r="G13" s="489"/>
      <c r="H13" s="489"/>
      <c r="I13" s="489"/>
      <c r="J13" s="489"/>
      <c r="K13" s="489"/>
      <c r="L13" s="489"/>
      <c r="M13" s="489"/>
      <c r="N13" s="489"/>
      <c r="O13" s="489"/>
      <c r="P13" s="490"/>
    </row>
    <row r="14" spans="1:16" x14ac:dyDescent="0.25">
      <c r="A14" s="459" t="s">
        <v>75</v>
      </c>
      <c r="B14" s="487">
        <f>SUM(I10:L10)</f>
        <v>966</v>
      </c>
      <c r="F14" s="491"/>
      <c r="G14" s="492"/>
      <c r="H14" s="492"/>
      <c r="I14" s="492"/>
      <c r="J14" s="492"/>
      <c r="K14" s="492"/>
      <c r="L14" s="492"/>
      <c r="M14" s="492"/>
      <c r="N14" s="492"/>
      <c r="O14" s="492"/>
      <c r="P14" s="493"/>
    </row>
    <row r="15" spans="1:16" x14ac:dyDescent="0.25">
      <c r="A15" s="459" t="s">
        <v>76</v>
      </c>
      <c r="B15" s="487">
        <f>SUM(M10:P10)</f>
        <v>6000</v>
      </c>
      <c r="F15" s="491"/>
      <c r="G15" s="492"/>
      <c r="H15" s="492"/>
      <c r="I15" s="492"/>
      <c r="J15" s="492"/>
      <c r="K15" s="492"/>
      <c r="L15" s="492"/>
      <c r="M15" s="492"/>
      <c r="N15" s="492"/>
      <c r="O15" s="492"/>
      <c r="P15" s="493"/>
    </row>
    <row r="16" spans="1:16" x14ac:dyDescent="0.25">
      <c r="A16" s="459" t="s">
        <v>158</v>
      </c>
      <c r="B16" s="487">
        <f>SUM(B13:B15)*0.15</f>
        <v>1044.8999999999999</v>
      </c>
      <c r="F16" s="491"/>
      <c r="G16" s="492"/>
      <c r="H16" s="492"/>
      <c r="I16" s="492"/>
      <c r="J16" s="492"/>
      <c r="K16" s="492"/>
      <c r="L16" s="492"/>
      <c r="M16" s="492"/>
      <c r="N16" s="492"/>
      <c r="O16" s="492"/>
      <c r="P16" s="493"/>
    </row>
    <row r="17" spans="1:16" ht="13.8" thickBot="1" x14ac:dyDescent="0.3">
      <c r="A17" s="459" t="s">
        <v>159</v>
      </c>
      <c r="B17" s="494">
        <f>SUM(B13:B16)</f>
        <v>8010.9</v>
      </c>
      <c r="F17" s="491"/>
      <c r="G17" s="492"/>
      <c r="H17" s="492"/>
      <c r="I17" s="492"/>
      <c r="J17" s="492"/>
      <c r="K17" s="492"/>
      <c r="L17" s="492"/>
      <c r="M17" s="492"/>
      <c r="N17" s="492"/>
      <c r="O17" s="492"/>
      <c r="P17" s="493"/>
    </row>
    <row r="18" spans="1:16" ht="13.8" thickTop="1" x14ac:dyDescent="0.25">
      <c r="F18" s="491"/>
      <c r="G18" s="492"/>
      <c r="H18" s="492"/>
      <c r="I18" s="492"/>
      <c r="J18" s="492"/>
      <c r="K18" s="492"/>
      <c r="L18" s="492"/>
      <c r="M18" s="492"/>
      <c r="N18" s="492"/>
      <c r="O18" s="492"/>
      <c r="P18" s="493"/>
    </row>
    <row r="19" spans="1:16" ht="13.8" thickBot="1" x14ac:dyDescent="0.3">
      <c r="A19" s="459" t="s">
        <v>162</v>
      </c>
      <c r="B19" s="495">
        <f>B17/365</f>
        <v>21.947671232876711</v>
      </c>
      <c r="F19" s="491"/>
      <c r="G19" s="492"/>
      <c r="H19" s="492"/>
      <c r="I19" s="492"/>
      <c r="J19" s="492"/>
      <c r="K19" s="492"/>
      <c r="L19" s="492"/>
      <c r="M19" s="492"/>
      <c r="N19" s="492"/>
      <c r="O19" s="492"/>
      <c r="P19" s="493"/>
    </row>
    <row r="20" spans="1:16" ht="13.8" thickTop="1" x14ac:dyDescent="0.25">
      <c r="A20" s="459" t="s">
        <v>161</v>
      </c>
      <c r="B20" s="496">
        <v>85.66</v>
      </c>
      <c r="F20" s="491"/>
      <c r="G20" s="492"/>
      <c r="H20" s="492"/>
      <c r="I20" s="492"/>
      <c r="J20" s="492"/>
      <c r="K20" s="492"/>
      <c r="L20" s="492"/>
      <c r="M20" s="492"/>
      <c r="N20" s="492"/>
      <c r="O20" s="492"/>
      <c r="P20" s="493"/>
    </row>
    <row r="21" spans="1:16" ht="13.8" thickBot="1" x14ac:dyDescent="0.3">
      <c r="A21" s="459" t="s">
        <v>160</v>
      </c>
      <c r="B21" s="497">
        <f>SUM(B20:B20)</f>
        <v>85.66</v>
      </c>
      <c r="F21" s="491"/>
      <c r="G21" s="492"/>
      <c r="H21" s="492"/>
      <c r="I21" s="492"/>
      <c r="J21" s="492"/>
      <c r="K21" s="492"/>
      <c r="L21" s="492"/>
      <c r="M21" s="492"/>
      <c r="N21" s="492"/>
      <c r="O21" s="492"/>
      <c r="P21" s="493"/>
    </row>
    <row r="22" spans="1:16" ht="13.8" thickTop="1" x14ac:dyDescent="0.25">
      <c r="F22" s="491"/>
      <c r="G22" s="492"/>
      <c r="H22" s="492"/>
      <c r="I22" s="492"/>
      <c r="J22" s="492"/>
      <c r="K22" s="492"/>
      <c r="L22" s="492"/>
      <c r="M22" s="492"/>
      <c r="N22" s="492"/>
      <c r="O22" s="492"/>
      <c r="P22" s="493"/>
    </row>
    <row r="23" spans="1:16" ht="13.8" thickBot="1" x14ac:dyDescent="0.3">
      <c r="F23" s="498"/>
      <c r="G23" s="499"/>
      <c r="H23" s="499"/>
      <c r="I23" s="499"/>
      <c r="J23" s="499"/>
      <c r="K23" s="499"/>
      <c r="L23" s="499"/>
      <c r="M23" s="499"/>
      <c r="N23" s="499"/>
      <c r="O23" s="499"/>
      <c r="P23" s="500"/>
    </row>
  </sheetData>
  <mergeCells count="10">
    <mergeCell ref="F14:P23"/>
    <mergeCell ref="F13:P13"/>
    <mergeCell ref="A1:P1"/>
    <mergeCell ref="A2:P2"/>
    <mergeCell ref="G4:H5"/>
    <mergeCell ref="E10:F10"/>
    <mergeCell ref="B6:C6"/>
    <mergeCell ref="B7:C7"/>
    <mergeCell ref="B8:C8"/>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49EC-0F07-4745-9201-47BE61F07604}">
  <dimension ref="A1:K84"/>
  <sheetViews>
    <sheetView topLeftCell="B51" workbookViewId="0">
      <selection activeCell="O12" sqref="O12"/>
    </sheetView>
  </sheetViews>
  <sheetFormatPr defaultColWidth="25.5546875" defaultRowHeight="18" x14ac:dyDescent="0.3"/>
  <cols>
    <col min="1" max="1" width="61.109375" style="1" bestFit="1" customWidth="1"/>
    <col min="2" max="2" width="45.33203125" style="1" bestFit="1" customWidth="1"/>
    <col min="3" max="3" width="25.5546875" style="1"/>
    <col min="4" max="4" width="43" style="1" bestFit="1" customWidth="1"/>
    <col min="5" max="5" width="47" style="1" customWidth="1"/>
    <col min="6" max="16384" width="25.5546875" style="1"/>
  </cols>
  <sheetData>
    <row r="1" spans="1:8" ht="21" x14ac:dyDescent="0.3">
      <c r="A1" s="331" t="s">
        <v>0</v>
      </c>
      <c r="B1" s="331"/>
      <c r="C1" s="331"/>
      <c r="D1" s="331"/>
      <c r="E1" s="331"/>
    </row>
    <row r="2" spans="1:8" ht="25.8" x14ac:dyDescent="0.5">
      <c r="A2" s="332" t="s">
        <v>79</v>
      </c>
      <c r="B2" s="332"/>
      <c r="C2" s="332"/>
      <c r="D2" s="332"/>
      <c r="E2" s="332"/>
      <c r="F2" s="2"/>
    </row>
    <row r="3" spans="1:8" x14ac:dyDescent="0.35">
      <c r="A3" s="3" t="s">
        <v>1</v>
      </c>
      <c r="B3" s="333" t="s">
        <v>2</v>
      </c>
      <c r="C3" s="334"/>
      <c r="D3" s="334"/>
      <c r="E3" s="335"/>
      <c r="F3" s="4"/>
    </row>
    <row r="4" spans="1:8" ht="18.75" customHeight="1" x14ac:dyDescent="0.35">
      <c r="A4" s="5" t="s">
        <v>80</v>
      </c>
      <c r="B4" s="336"/>
      <c r="C4" s="337"/>
      <c r="D4" s="337"/>
      <c r="E4" s="338"/>
      <c r="F4" s="4"/>
    </row>
    <row r="5" spans="1:8" x14ac:dyDescent="0.35">
      <c r="A5" s="5"/>
      <c r="B5" s="336"/>
      <c r="C5" s="337"/>
      <c r="D5" s="337"/>
      <c r="E5" s="338"/>
      <c r="F5" s="4"/>
    </row>
    <row r="6" spans="1:8" ht="18.600000000000001" thickBot="1" x14ac:dyDescent="0.4">
      <c r="A6" s="5"/>
      <c r="B6" s="82">
        <v>1</v>
      </c>
      <c r="C6" s="326"/>
      <c r="D6" s="327"/>
      <c r="E6" s="328"/>
      <c r="F6" s="4"/>
    </row>
    <row r="7" spans="1:8" ht="36.6" thickBot="1" x14ac:dyDescent="0.35">
      <c r="A7" s="83" t="s">
        <v>3</v>
      </c>
      <c r="B7" s="84" t="s">
        <v>81</v>
      </c>
      <c r="C7" s="84" t="s">
        <v>82</v>
      </c>
      <c r="D7" s="84" t="s">
        <v>83</v>
      </c>
      <c r="E7" s="99" t="s">
        <v>84</v>
      </c>
      <c r="F7" s="6"/>
    </row>
    <row r="8" spans="1:8" x14ac:dyDescent="0.35">
      <c r="A8" s="24" t="s">
        <v>4</v>
      </c>
      <c r="B8" s="69">
        <v>8</v>
      </c>
      <c r="C8" s="52">
        <f>B8*260</f>
        <v>2080</v>
      </c>
      <c r="D8" s="70"/>
      <c r="E8" s="85">
        <f>D8*C8</f>
        <v>0</v>
      </c>
      <c r="F8" s="339" t="s">
        <v>7</v>
      </c>
      <c r="G8" s="340"/>
    </row>
    <row r="9" spans="1:8" ht="18.600000000000001" thickBot="1" x14ac:dyDescent="0.4">
      <c r="A9" s="29" t="s">
        <v>5</v>
      </c>
      <c r="B9" s="69">
        <v>8</v>
      </c>
      <c r="C9" s="52">
        <f>B9*260</f>
        <v>2080</v>
      </c>
      <c r="D9" s="70"/>
      <c r="E9" s="85">
        <f>D9*C9</f>
        <v>0</v>
      </c>
      <c r="F9" s="341"/>
      <c r="G9" s="342"/>
    </row>
    <row r="10" spans="1:8" ht="18.75" customHeight="1" thickBot="1" x14ac:dyDescent="0.4">
      <c r="A10" s="29" t="s">
        <v>6</v>
      </c>
      <c r="B10" s="69">
        <v>8</v>
      </c>
      <c r="C10" s="52">
        <f>B10*260</f>
        <v>2080</v>
      </c>
      <c r="D10" s="70"/>
      <c r="E10" s="85">
        <f t="shared" ref="E10:E16" si="0">D10*C10</f>
        <v>0</v>
      </c>
    </row>
    <row r="11" spans="1:8" ht="19.5" customHeight="1" x14ac:dyDescent="0.35">
      <c r="A11" s="29" t="s">
        <v>8</v>
      </c>
      <c r="B11" s="71"/>
      <c r="C11" s="52">
        <f>B11*260</f>
        <v>0</v>
      </c>
      <c r="D11" s="72"/>
      <c r="E11" s="85">
        <f t="shared" si="0"/>
        <v>0</v>
      </c>
      <c r="F11" s="360" t="s">
        <v>102</v>
      </c>
      <c r="G11" s="361"/>
    </row>
    <row r="12" spans="1:8" ht="19.5" customHeight="1" x14ac:dyDescent="0.35">
      <c r="A12" s="86" t="s">
        <v>74</v>
      </c>
      <c r="B12" s="69">
        <v>12</v>
      </c>
      <c r="C12" s="52">
        <f>B12*104</f>
        <v>1248</v>
      </c>
      <c r="D12" s="70"/>
      <c r="E12" s="85">
        <f t="shared" si="0"/>
        <v>0</v>
      </c>
      <c r="F12" s="362"/>
      <c r="G12" s="363"/>
    </row>
    <row r="13" spans="1:8" x14ac:dyDescent="0.35">
      <c r="A13" s="29" t="s">
        <v>9</v>
      </c>
      <c r="B13" s="69">
        <v>12</v>
      </c>
      <c r="C13" s="52">
        <f t="shared" ref="C13:C14" si="1">B13*104</f>
        <v>1248</v>
      </c>
      <c r="D13" s="70"/>
      <c r="E13" s="85">
        <f t="shared" si="0"/>
        <v>0</v>
      </c>
      <c r="F13" s="362"/>
      <c r="G13" s="363"/>
      <c r="H13" s="7"/>
    </row>
    <row r="14" spans="1:8" ht="18.600000000000001" thickBot="1" x14ac:dyDescent="0.4">
      <c r="A14" s="29" t="s">
        <v>10</v>
      </c>
      <c r="B14" s="69">
        <v>12</v>
      </c>
      <c r="C14" s="52">
        <f t="shared" si="1"/>
        <v>1248</v>
      </c>
      <c r="D14" s="70"/>
      <c r="E14" s="85">
        <f t="shared" si="0"/>
        <v>0</v>
      </c>
      <c r="F14" s="364"/>
      <c r="G14" s="365"/>
    </row>
    <row r="15" spans="1:8" x14ac:dyDescent="0.35">
      <c r="A15" s="29"/>
      <c r="B15" s="69"/>
      <c r="C15" s="52"/>
      <c r="D15" s="70"/>
      <c r="E15" s="85">
        <f t="shared" si="0"/>
        <v>0</v>
      </c>
      <c r="F15" s="4"/>
    </row>
    <row r="16" spans="1:8" x14ac:dyDescent="0.35">
      <c r="A16" s="29"/>
      <c r="B16" s="71"/>
      <c r="C16" s="52"/>
      <c r="D16" s="71"/>
      <c r="E16" s="85">
        <f t="shared" si="0"/>
        <v>0</v>
      </c>
      <c r="F16" s="4"/>
    </row>
    <row r="17" spans="1:8" x14ac:dyDescent="0.35">
      <c r="A17" s="87" t="s">
        <v>11</v>
      </c>
      <c r="B17" s="67"/>
      <c r="C17" s="67">
        <f>SUM(C8:C16)</f>
        <v>9984</v>
      </c>
      <c r="D17" s="71"/>
      <c r="E17" s="85">
        <f>SUM(E8:E16)</f>
        <v>0</v>
      </c>
      <c r="F17" s="4"/>
    </row>
    <row r="18" spans="1:8" x14ac:dyDescent="0.35">
      <c r="A18" s="29" t="s">
        <v>12</v>
      </c>
      <c r="B18" s="68"/>
      <c r="C18" s="73">
        <v>0</v>
      </c>
      <c r="D18" s="74"/>
      <c r="E18" s="88" t="s">
        <v>13</v>
      </c>
      <c r="F18" s="4"/>
    </row>
    <row r="19" spans="1:8" x14ac:dyDescent="0.35">
      <c r="A19" s="87" t="s">
        <v>14</v>
      </c>
      <c r="B19" s="68"/>
      <c r="C19" s="75">
        <f>C17+C18</f>
        <v>9984</v>
      </c>
      <c r="D19" s="68"/>
      <c r="E19" s="89">
        <f>SUM(E17:E18)</f>
        <v>0</v>
      </c>
      <c r="F19" s="4"/>
    </row>
    <row r="20" spans="1:8" ht="36.6" thickBot="1" x14ac:dyDescent="0.35">
      <c r="A20" s="90" t="s">
        <v>85</v>
      </c>
      <c r="B20" s="77" t="s">
        <v>15</v>
      </c>
      <c r="C20" s="78" t="s">
        <v>16</v>
      </c>
      <c r="D20" s="79" t="s">
        <v>17</v>
      </c>
      <c r="E20" s="91" t="s">
        <v>86</v>
      </c>
      <c r="F20" s="6"/>
    </row>
    <row r="21" spans="1:8" ht="18.75" customHeight="1" x14ac:dyDescent="0.35">
      <c r="A21" s="29" t="s">
        <v>18</v>
      </c>
      <c r="B21" s="80">
        <v>1</v>
      </c>
      <c r="C21" s="81">
        <f>B21*2080</f>
        <v>2080</v>
      </c>
      <c r="D21" s="70"/>
      <c r="E21" s="85">
        <f t="shared" ref="E21:E23" si="2">D21*C21</f>
        <v>0</v>
      </c>
      <c r="F21" s="339" t="s">
        <v>105</v>
      </c>
      <c r="G21" s="340"/>
    </row>
    <row r="22" spans="1:8" x14ac:dyDescent="0.35">
      <c r="A22" s="29" t="s">
        <v>19</v>
      </c>
      <c r="B22" s="80">
        <v>1</v>
      </c>
      <c r="C22" s="81">
        <f t="shared" ref="C22:C23" si="3">B22*2080</f>
        <v>2080</v>
      </c>
      <c r="D22" s="70"/>
      <c r="E22" s="85">
        <f t="shared" si="2"/>
        <v>0</v>
      </c>
      <c r="F22" s="343"/>
      <c r="G22" s="344"/>
    </row>
    <row r="23" spans="1:8" ht="18.600000000000001" thickBot="1" x14ac:dyDescent="0.4">
      <c r="A23" s="29"/>
      <c r="B23" s="80"/>
      <c r="C23" s="81">
        <f t="shared" si="3"/>
        <v>0</v>
      </c>
      <c r="D23" s="70"/>
      <c r="E23" s="85">
        <f t="shared" si="2"/>
        <v>0</v>
      </c>
      <c r="F23" s="341"/>
      <c r="G23" s="342"/>
    </row>
    <row r="24" spans="1:8" ht="18.75" customHeight="1" x14ac:dyDescent="0.35">
      <c r="A24" s="92"/>
      <c r="B24" s="71"/>
      <c r="C24" s="66"/>
      <c r="D24" s="71"/>
      <c r="E24" s="93"/>
      <c r="F24" s="345" t="s">
        <v>95</v>
      </c>
      <c r="G24" s="346"/>
      <c r="H24" s="7"/>
    </row>
    <row r="25" spans="1:8" ht="18.600000000000001" thickBot="1" x14ac:dyDescent="0.4">
      <c r="A25" s="94" t="s">
        <v>20</v>
      </c>
      <c r="B25" s="95">
        <f>SUM(B21:B24)</f>
        <v>2</v>
      </c>
      <c r="C25" s="96">
        <v>5408</v>
      </c>
      <c r="D25" s="97"/>
      <c r="E25" s="98">
        <f>SUM(E21:E24)</f>
        <v>0</v>
      </c>
      <c r="F25" s="347"/>
      <c r="G25" s="348"/>
      <c r="H25" s="7"/>
    </row>
    <row r="26" spans="1:8" ht="18.600000000000001" thickBot="1" x14ac:dyDescent="0.4">
      <c r="A26" s="4"/>
      <c r="B26" s="4"/>
      <c r="C26" s="351" t="s">
        <v>22</v>
      </c>
      <c r="D26" s="352"/>
      <c r="E26" s="76">
        <f>E25+E19</f>
        <v>0</v>
      </c>
      <c r="F26" s="349"/>
      <c r="G26" s="350"/>
      <c r="H26" s="7"/>
    </row>
    <row r="27" spans="1:8" ht="18.600000000000001" thickBot="1" x14ac:dyDescent="0.4">
      <c r="A27" s="4"/>
      <c r="B27" s="4"/>
      <c r="C27" s="13"/>
      <c r="D27" s="14"/>
      <c r="E27" s="15"/>
      <c r="F27" s="8"/>
      <c r="G27" s="8"/>
      <c r="H27" s="7"/>
    </row>
    <row r="28" spans="1:8" ht="18.600000000000001" thickBot="1" x14ac:dyDescent="0.4">
      <c r="A28" s="9" t="s">
        <v>100</v>
      </c>
      <c r="B28" s="10" t="s">
        <v>21</v>
      </c>
      <c r="F28" s="4"/>
    </row>
    <row r="29" spans="1:8" x14ac:dyDescent="0.35">
      <c r="A29" s="11" t="s">
        <v>75</v>
      </c>
      <c r="B29" s="12"/>
      <c r="C29" s="13"/>
      <c r="D29" s="14"/>
      <c r="E29" s="15"/>
      <c r="F29" s="4"/>
    </row>
    <row r="30" spans="1:8" x14ac:dyDescent="0.35">
      <c r="A30" s="117" t="s">
        <v>23</v>
      </c>
      <c r="B30" s="113">
        <f>E19/100*C30</f>
        <v>0</v>
      </c>
      <c r="C30" s="65">
        <v>1.63</v>
      </c>
      <c r="D30" s="16" t="s">
        <v>66</v>
      </c>
      <c r="E30" s="4"/>
    </row>
    <row r="31" spans="1:8" ht="18.75" customHeight="1" x14ac:dyDescent="0.35">
      <c r="A31" s="117" t="s">
        <v>24</v>
      </c>
      <c r="B31" s="113">
        <f>IF(E19=0,0,420*COUNT(B8:B16))</f>
        <v>0</v>
      </c>
      <c r="C31" s="65">
        <v>420</v>
      </c>
      <c r="D31" s="16" t="s">
        <v>65</v>
      </c>
    </row>
    <row r="32" spans="1:8" x14ac:dyDescent="0.35">
      <c r="A32" s="117" t="s">
        <v>25</v>
      </c>
      <c r="B32" s="113">
        <f>E19*C32</f>
        <v>0</v>
      </c>
      <c r="C32" s="17">
        <v>3.0499999999999999E-2</v>
      </c>
      <c r="D32" s="16" t="s">
        <v>26</v>
      </c>
      <c r="E32" s="4"/>
    </row>
    <row r="33" spans="1:11" x14ac:dyDescent="0.35">
      <c r="A33" s="117" t="s">
        <v>27</v>
      </c>
      <c r="B33" s="114">
        <f>E19*C33</f>
        <v>0</v>
      </c>
      <c r="C33" s="64">
        <v>7.6499999999999999E-2</v>
      </c>
      <c r="D33" s="1" t="s">
        <v>98</v>
      </c>
      <c r="E33" s="4"/>
    </row>
    <row r="34" spans="1:11" x14ac:dyDescent="0.35">
      <c r="A34" s="117" t="s">
        <v>97</v>
      </c>
      <c r="B34" s="113">
        <f>IF(E19=0,0,624*COUNT(B8:B16))</f>
        <v>0</v>
      </c>
      <c r="C34" s="65">
        <v>624</v>
      </c>
      <c r="D34" s="16" t="s">
        <v>103</v>
      </c>
      <c r="E34" s="4"/>
    </row>
    <row r="35" spans="1:11" x14ac:dyDescent="0.35">
      <c r="A35" s="117" t="s">
        <v>29</v>
      </c>
      <c r="B35" s="113">
        <f>E19*C35</f>
        <v>0</v>
      </c>
      <c r="C35" s="19">
        <v>5.0000000000000001E-3</v>
      </c>
      <c r="D35" s="16" t="s">
        <v>67</v>
      </c>
    </row>
    <row r="36" spans="1:11" x14ac:dyDescent="0.35">
      <c r="A36" s="118" t="s">
        <v>76</v>
      </c>
      <c r="B36" s="113"/>
      <c r="C36" s="19"/>
      <c r="D36" s="16"/>
    </row>
    <row r="37" spans="1:11" ht="20.25" customHeight="1" x14ac:dyDescent="0.35">
      <c r="A37" s="117" t="s">
        <v>96</v>
      </c>
      <c r="B37" s="115"/>
      <c r="C37" s="18"/>
    </row>
    <row r="38" spans="1:11" x14ac:dyDescent="0.35">
      <c r="A38" s="117" t="s">
        <v>28</v>
      </c>
      <c r="B38" s="115"/>
      <c r="C38" s="19"/>
      <c r="D38" s="16"/>
    </row>
    <row r="39" spans="1:11" ht="18.600000000000001" thickBot="1" x14ac:dyDescent="0.4">
      <c r="A39" s="119"/>
      <c r="B39" s="116"/>
      <c r="C39" s="4"/>
    </row>
    <row r="40" spans="1:11" ht="18.600000000000001" thickBot="1" x14ac:dyDescent="0.4">
      <c r="A40" s="120" t="s">
        <v>30</v>
      </c>
      <c r="B40" s="21">
        <f>SUM(B30:B39)</f>
        <v>0</v>
      </c>
      <c r="C40" s="4"/>
      <c r="D40" s="366" t="s">
        <v>99</v>
      </c>
      <c r="E40" s="367"/>
      <c r="F40" s="20" t="e">
        <f>B40/E19</f>
        <v>#DIV/0!</v>
      </c>
    </row>
    <row r="41" spans="1:11" ht="18.600000000000001" thickBot="1" x14ac:dyDescent="0.4">
      <c r="A41" s="22"/>
      <c r="B41" s="23"/>
      <c r="C41" s="4"/>
    </row>
    <row r="42" spans="1:11" ht="18.75" customHeight="1" thickBot="1" x14ac:dyDescent="0.4">
      <c r="A42" s="104" t="s">
        <v>73</v>
      </c>
      <c r="B42" s="10" t="s">
        <v>21</v>
      </c>
      <c r="C42" s="4"/>
      <c r="E42" s="22"/>
      <c r="F42" s="13"/>
    </row>
    <row r="43" spans="1:11" ht="18.600000000000001" thickBot="1" x14ac:dyDescent="0.35">
      <c r="A43" s="38" t="s">
        <v>71</v>
      </c>
      <c r="B43" s="105"/>
      <c r="C43" s="329" t="s">
        <v>69</v>
      </c>
      <c r="D43" s="329"/>
      <c r="E43" s="124" t="s">
        <v>32</v>
      </c>
      <c r="F43" s="131" t="s">
        <v>21</v>
      </c>
    </row>
    <row r="44" spans="1:11" ht="18.600000000000001" thickBot="1" x14ac:dyDescent="0.4">
      <c r="A44" s="121"/>
      <c r="B44" s="106"/>
      <c r="C44" s="330"/>
      <c r="D44" s="330"/>
      <c r="E44" s="24" t="s">
        <v>40</v>
      </c>
      <c r="F44" s="132"/>
      <c r="G44" s="16" t="s">
        <v>41</v>
      </c>
    </row>
    <row r="45" spans="1:11" x14ac:dyDescent="0.35">
      <c r="A45" s="117"/>
      <c r="B45" s="106"/>
      <c r="C45" s="4"/>
      <c r="E45" s="24" t="s">
        <v>35</v>
      </c>
      <c r="F45" s="132"/>
      <c r="G45" s="16" t="s">
        <v>36</v>
      </c>
      <c r="I45" s="25"/>
      <c r="J45" s="26"/>
      <c r="K45" s="27"/>
    </row>
    <row r="46" spans="1:11" x14ac:dyDescent="0.35">
      <c r="A46" s="122"/>
      <c r="B46" s="106"/>
      <c r="C46" s="4"/>
      <c r="E46" s="24" t="s">
        <v>38</v>
      </c>
      <c r="F46" s="132"/>
      <c r="G46" s="16" t="s">
        <v>36</v>
      </c>
      <c r="I46" s="25"/>
      <c r="J46" s="28"/>
      <c r="K46" s="27"/>
    </row>
    <row r="47" spans="1:11" x14ac:dyDescent="0.35">
      <c r="A47" s="122"/>
      <c r="B47" s="106"/>
      <c r="C47" s="4"/>
      <c r="E47" s="29" t="s">
        <v>45</v>
      </c>
      <c r="F47" s="132"/>
      <c r="G47" s="16" t="s">
        <v>36</v>
      </c>
      <c r="I47" s="30"/>
      <c r="J47" s="30"/>
      <c r="K47" s="30"/>
    </row>
    <row r="48" spans="1:11" x14ac:dyDescent="0.35">
      <c r="A48" s="122"/>
      <c r="B48" s="106"/>
      <c r="C48" s="4"/>
      <c r="E48" s="29" t="s">
        <v>43</v>
      </c>
      <c r="F48" s="132"/>
      <c r="G48" s="16"/>
      <c r="I48" s="30"/>
      <c r="J48" s="30"/>
      <c r="K48" s="30"/>
    </row>
    <row r="49" spans="1:11" x14ac:dyDescent="0.35">
      <c r="A49" s="123"/>
      <c r="B49" s="107"/>
      <c r="C49" s="4"/>
      <c r="E49" s="29" t="s">
        <v>47</v>
      </c>
      <c r="F49" s="132"/>
      <c r="G49" s="4"/>
      <c r="I49" s="31"/>
      <c r="J49" s="32"/>
      <c r="K49" s="30"/>
    </row>
    <row r="50" spans="1:11" ht="18.75" customHeight="1" thickBot="1" x14ac:dyDescent="0.4">
      <c r="A50" s="120" t="s">
        <v>53</v>
      </c>
      <c r="B50" s="21">
        <f>SUM(B43:B49)</f>
        <v>0</v>
      </c>
      <c r="C50" s="4"/>
      <c r="E50" s="24" t="s">
        <v>93</v>
      </c>
      <c r="F50" s="132"/>
      <c r="G50" s="4"/>
      <c r="I50" s="33"/>
    </row>
    <row r="51" spans="1:11" ht="18.600000000000001" thickBot="1" x14ac:dyDescent="0.4">
      <c r="A51" s="22"/>
      <c r="B51" s="34"/>
      <c r="C51" s="4"/>
      <c r="E51" s="24" t="s">
        <v>94</v>
      </c>
      <c r="F51" s="132"/>
      <c r="G51" s="4"/>
      <c r="I51" s="35"/>
    </row>
    <row r="52" spans="1:11" ht="18.600000000000001" thickBot="1" x14ac:dyDescent="0.4">
      <c r="A52" s="124" t="s">
        <v>31</v>
      </c>
      <c r="B52" s="10" t="s">
        <v>21</v>
      </c>
      <c r="E52" s="29" t="s">
        <v>48</v>
      </c>
      <c r="F52" s="132"/>
      <c r="G52" s="16" t="s">
        <v>77</v>
      </c>
    </row>
    <row r="53" spans="1:11" x14ac:dyDescent="0.35">
      <c r="A53" s="24" t="s">
        <v>33</v>
      </c>
      <c r="B53" s="108"/>
      <c r="E53" s="29" t="s">
        <v>70</v>
      </c>
      <c r="F53" s="132"/>
      <c r="G53" s="37"/>
    </row>
    <row r="54" spans="1:11" x14ac:dyDescent="0.35">
      <c r="A54" s="119" t="s">
        <v>34</v>
      </c>
      <c r="B54" s="109"/>
      <c r="E54" s="24" t="s">
        <v>68</v>
      </c>
      <c r="F54" s="132"/>
      <c r="H54" s="37"/>
    </row>
    <row r="55" spans="1:11" x14ac:dyDescent="0.35">
      <c r="A55" s="119" t="s">
        <v>37</v>
      </c>
      <c r="B55" s="110"/>
      <c r="E55" s="24" t="s">
        <v>49</v>
      </c>
      <c r="F55" s="132"/>
      <c r="G55" s="161"/>
    </row>
    <row r="56" spans="1:11" x14ac:dyDescent="0.35">
      <c r="A56" s="119" t="s">
        <v>39</v>
      </c>
      <c r="B56" s="111"/>
      <c r="E56" s="162"/>
      <c r="F56" s="165"/>
      <c r="H56" s="161"/>
    </row>
    <row r="57" spans="1:11" ht="18.75" customHeight="1" thickBot="1" x14ac:dyDescent="0.4">
      <c r="A57" s="119" t="s">
        <v>42</v>
      </c>
      <c r="B57" s="112"/>
      <c r="E57" s="38"/>
      <c r="F57" s="136"/>
      <c r="G57" s="161"/>
      <c r="H57" s="161"/>
    </row>
    <row r="58" spans="1:11" ht="18.600000000000001" thickBot="1" x14ac:dyDescent="0.4">
      <c r="A58" s="122" t="s">
        <v>60</v>
      </c>
      <c r="B58" s="110"/>
      <c r="E58" s="163" t="s">
        <v>50</v>
      </c>
      <c r="F58" s="164">
        <f>SUM(F44:F57)</f>
        <v>0</v>
      </c>
    </row>
    <row r="59" spans="1:11" ht="18.600000000000001" thickBot="1" x14ac:dyDescent="0.4">
      <c r="A59" s="120" t="s">
        <v>46</v>
      </c>
      <c r="B59" s="21">
        <f>SUM(B53:B58)</f>
        <v>0</v>
      </c>
      <c r="E59" s="134" t="s">
        <v>51</v>
      </c>
      <c r="F59" s="135">
        <f>F58/1</f>
        <v>0</v>
      </c>
      <c r="G59" s="4"/>
      <c r="H59" s="39"/>
    </row>
    <row r="60" spans="1:11" ht="18.600000000000001" thickBot="1" x14ac:dyDescent="0.4">
      <c r="E60" s="38" t="s">
        <v>52</v>
      </c>
      <c r="F60" s="133">
        <f>F59/365</f>
        <v>0</v>
      </c>
      <c r="G60" s="4"/>
      <c r="H60" s="39"/>
    </row>
    <row r="61" spans="1:11" ht="18.600000000000001" thickBot="1" x14ac:dyDescent="0.4">
      <c r="A61" s="124" t="s">
        <v>54</v>
      </c>
      <c r="B61" s="10" t="s">
        <v>21</v>
      </c>
      <c r="C61" s="6"/>
      <c r="E61" s="4"/>
      <c r="F61" s="4"/>
      <c r="G61" s="4"/>
      <c r="H61" s="39"/>
    </row>
    <row r="62" spans="1:11" x14ac:dyDescent="0.35">
      <c r="A62" s="117" t="s">
        <v>132</v>
      </c>
      <c r="B62" s="100"/>
      <c r="C62" s="4"/>
      <c r="E62" s="4"/>
      <c r="F62" s="4"/>
      <c r="G62" s="4"/>
      <c r="H62" s="39"/>
    </row>
    <row r="63" spans="1:11" s="41" customFormat="1" ht="18.600000000000001" thickBot="1" x14ac:dyDescent="0.4">
      <c r="A63" s="117" t="s">
        <v>133</v>
      </c>
      <c r="B63" s="101"/>
      <c r="C63" s="4"/>
      <c r="D63" s="1"/>
      <c r="E63" s="40"/>
      <c r="F63" s="40"/>
      <c r="G63" s="40"/>
      <c r="H63" s="42"/>
    </row>
    <row r="64" spans="1:11" ht="18.600000000000001" thickBot="1" x14ac:dyDescent="0.4">
      <c r="A64" s="117"/>
      <c r="B64" s="102"/>
      <c r="C64" s="4"/>
      <c r="E64" s="377" t="s">
        <v>55</v>
      </c>
      <c r="F64" s="378"/>
      <c r="G64" s="6"/>
    </row>
    <row r="65" spans="1:9" ht="18.600000000000001" thickBot="1" x14ac:dyDescent="0.4">
      <c r="A65" s="117"/>
      <c r="B65" s="101"/>
      <c r="C65" s="4"/>
      <c r="E65" s="58" t="s">
        <v>56</v>
      </c>
      <c r="F65" s="59">
        <f>B50+B40+E26</f>
        <v>0</v>
      </c>
      <c r="G65" s="4"/>
    </row>
    <row r="66" spans="1:9" ht="18.75" customHeight="1" x14ac:dyDescent="0.35">
      <c r="A66" s="117"/>
      <c r="B66" s="101"/>
      <c r="C66" s="4"/>
      <c r="E66" s="54" t="s">
        <v>57</v>
      </c>
      <c r="F66" s="53">
        <f>IF(F65=0,0,(24000-F70))</f>
        <v>0</v>
      </c>
      <c r="G66" s="368" t="s">
        <v>104</v>
      </c>
      <c r="H66" s="369"/>
      <c r="I66" s="370"/>
    </row>
    <row r="67" spans="1:9" x14ac:dyDescent="0.35">
      <c r="A67" s="122"/>
      <c r="B67" s="102"/>
      <c r="C67" s="4"/>
      <c r="E67" s="54" t="s">
        <v>134</v>
      </c>
      <c r="F67" s="55">
        <f>F65-F66</f>
        <v>0</v>
      </c>
      <c r="G67" s="371"/>
      <c r="H67" s="372"/>
      <c r="I67" s="373"/>
    </row>
    <row r="68" spans="1:9" ht="18.600000000000001" thickBot="1" x14ac:dyDescent="0.4">
      <c r="A68" s="122"/>
      <c r="B68" s="103"/>
      <c r="C68" s="4"/>
      <c r="E68" s="139" t="s">
        <v>135</v>
      </c>
      <c r="F68" s="62">
        <f>F67/B6/365</f>
        <v>0</v>
      </c>
      <c r="G68" s="374"/>
      <c r="H68" s="375"/>
      <c r="I68" s="376"/>
    </row>
    <row r="69" spans="1:9" ht="18.600000000000001" thickBot="1" x14ac:dyDescent="0.4">
      <c r="A69" s="122"/>
      <c r="B69" s="101"/>
      <c r="C69" s="4"/>
      <c r="E69" s="58" t="s">
        <v>59</v>
      </c>
      <c r="F69" s="138">
        <f>F58</f>
        <v>0</v>
      </c>
      <c r="G69" s="356" t="s">
        <v>89</v>
      </c>
      <c r="H69" s="356"/>
      <c r="I69" s="357"/>
    </row>
    <row r="70" spans="1:9" ht="18.600000000000001" thickBot="1" x14ac:dyDescent="0.4">
      <c r="A70" s="122"/>
      <c r="B70" s="101"/>
      <c r="C70" s="358" t="s">
        <v>72</v>
      </c>
      <c r="D70" s="359"/>
      <c r="E70" s="54" t="s">
        <v>140</v>
      </c>
      <c r="F70" s="53">
        <f>0*12</f>
        <v>0</v>
      </c>
      <c r="G70" s="43" t="s">
        <v>92</v>
      </c>
      <c r="H70" s="43">
        <v>2024</v>
      </c>
      <c r="I70" s="44">
        <v>2025</v>
      </c>
    </row>
    <row r="71" spans="1:9" ht="18.600000000000001" thickBot="1" x14ac:dyDescent="0.4">
      <c r="A71" s="120" t="s">
        <v>61</v>
      </c>
      <c r="B71" s="21">
        <f>SUM(B62:B70)</f>
        <v>0</v>
      </c>
      <c r="C71" s="4"/>
      <c r="E71" s="54" t="s">
        <v>134</v>
      </c>
      <c r="F71" s="55">
        <f>F69-F70</f>
        <v>0</v>
      </c>
      <c r="G71" s="49" t="s">
        <v>88</v>
      </c>
      <c r="H71" s="45">
        <v>441</v>
      </c>
      <c r="I71" s="46">
        <v>441</v>
      </c>
    </row>
    <row r="72" spans="1:9" ht="18.600000000000001" thickBot="1" x14ac:dyDescent="0.4">
      <c r="E72" s="139" t="s">
        <v>136</v>
      </c>
      <c r="F72" s="62">
        <f>F71/B6/365</f>
        <v>0</v>
      </c>
      <c r="G72" s="50" t="s">
        <v>87</v>
      </c>
      <c r="H72" s="45">
        <v>483</v>
      </c>
      <c r="I72" s="46">
        <v>483</v>
      </c>
    </row>
    <row r="73" spans="1:9" x14ac:dyDescent="0.35">
      <c r="A73" s="125" t="s">
        <v>101</v>
      </c>
      <c r="B73" s="126"/>
      <c r="E73" s="58" t="s">
        <v>78</v>
      </c>
      <c r="F73" s="59">
        <f>B71+B59</f>
        <v>0</v>
      </c>
      <c r="G73" s="50" t="s">
        <v>90</v>
      </c>
      <c r="H73" s="45">
        <v>548</v>
      </c>
      <c r="I73" s="46">
        <v>548</v>
      </c>
    </row>
    <row r="74" spans="1:9" ht="18.600000000000001" thickBot="1" x14ac:dyDescent="0.4">
      <c r="A74" s="127" t="s">
        <v>62</v>
      </c>
      <c r="B74" s="128"/>
      <c r="E74" s="139" t="s">
        <v>58</v>
      </c>
      <c r="F74" s="62">
        <f>F73/B6/365</f>
        <v>0</v>
      </c>
      <c r="G74" s="51" t="s">
        <v>91</v>
      </c>
      <c r="H74" s="47">
        <v>572</v>
      </c>
      <c r="I74" s="48">
        <v>572</v>
      </c>
    </row>
    <row r="75" spans="1:9" x14ac:dyDescent="0.35">
      <c r="A75" s="127" t="s">
        <v>63</v>
      </c>
      <c r="B75" s="128"/>
      <c r="C75" s="4"/>
      <c r="E75" s="57" t="s">
        <v>137</v>
      </c>
      <c r="F75" s="137">
        <f>F73+F71+F67</f>
        <v>0</v>
      </c>
      <c r="G75" s="36" t="s">
        <v>141</v>
      </c>
    </row>
    <row r="76" spans="1:9" ht="24" thickBot="1" x14ac:dyDescent="0.5">
      <c r="A76" s="129" t="s">
        <v>64</v>
      </c>
      <c r="B76" s="130"/>
      <c r="C76" s="4"/>
      <c r="D76" s="4"/>
      <c r="E76" s="56" t="s">
        <v>138</v>
      </c>
      <c r="F76" s="63">
        <f>F75/B6/365</f>
        <v>0</v>
      </c>
      <c r="G76" s="151">
        <f>F76*365/12</f>
        <v>0</v>
      </c>
      <c r="H76" s="152" t="s">
        <v>130</v>
      </c>
      <c r="I76" s="152"/>
    </row>
    <row r="77" spans="1:9" ht="18.600000000000001" thickBot="1" x14ac:dyDescent="0.4">
      <c r="A77" s="6"/>
      <c r="B77" s="6"/>
      <c r="C77" s="6"/>
      <c r="D77" s="6"/>
      <c r="E77" s="60"/>
      <c r="F77" s="61"/>
    </row>
    <row r="78" spans="1:9" x14ac:dyDescent="0.3">
      <c r="E78" s="353" t="s">
        <v>131</v>
      </c>
      <c r="F78" s="354"/>
      <c r="G78" s="355"/>
    </row>
    <row r="79" spans="1:9" x14ac:dyDescent="0.3">
      <c r="E79" s="153" t="s">
        <v>123</v>
      </c>
      <c r="F79" s="159"/>
      <c r="G79" s="154" t="s">
        <v>124</v>
      </c>
    </row>
    <row r="80" spans="1:9" x14ac:dyDescent="0.3">
      <c r="E80" s="153" t="s">
        <v>125</v>
      </c>
      <c r="F80" s="159"/>
      <c r="G80" s="154" t="s">
        <v>126</v>
      </c>
    </row>
    <row r="81" spans="5:7" x14ac:dyDescent="0.3">
      <c r="E81" s="153" t="s">
        <v>127</v>
      </c>
      <c r="F81" s="160"/>
      <c r="G81" s="154" t="s">
        <v>126</v>
      </c>
    </row>
    <row r="82" spans="5:7" x14ac:dyDescent="0.3">
      <c r="E82" s="153" t="s">
        <v>139</v>
      </c>
      <c r="F82" s="149">
        <f>G76</f>
        <v>0</v>
      </c>
      <c r="G82" s="154" t="s">
        <v>128</v>
      </c>
    </row>
    <row r="83" spans="5:7" ht="18.600000000000001" thickBot="1" x14ac:dyDescent="0.35">
      <c r="E83" s="155" t="s">
        <v>129</v>
      </c>
      <c r="F83" s="150">
        <f>SUM(F79:F82)</f>
        <v>0</v>
      </c>
      <c r="G83" s="154"/>
    </row>
    <row r="84" spans="5:7" ht="19.2" thickTop="1" thickBot="1" x14ac:dyDescent="0.35">
      <c r="E84" s="156"/>
      <c r="F84" s="157"/>
      <c r="G84" s="158"/>
    </row>
  </sheetData>
  <mergeCells count="18">
    <mergeCell ref="F8:G9"/>
    <mergeCell ref="F21:G23"/>
    <mergeCell ref="F24:G26"/>
    <mergeCell ref="C26:D26"/>
    <mergeCell ref="E78:G78"/>
    <mergeCell ref="G69:I69"/>
    <mergeCell ref="C70:D70"/>
    <mergeCell ref="F11:G14"/>
    <mergeCell ref="D40:E40"/>
    <mergeCell ref="G66:I68"/>
    <mergeCell ref="E64:F64"/>
    <mergeCell ref="C6:E6"/>
    <mergeCell ref="C43:D44"/>
    <mergeCell ref="A1:E1"/>
    <mergeCell ref="A2:E2"/>
    <mergeCell ref="B3:E3"/>
    <mergeCell ref="B4:E4"/>
    <mergeCell ref="B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8886-8AF7-42F2-B9BE-91F88750F3C8}">
  <dimension ref="A1:E33"/>
  <sheetViews>
    <sheetView topLeftCell="A10" workbookViewId="0">
      <selection activeCell="O12" sqref="O12"/>
    </sheetView>
  </sheetViews>
  <sheetFormatPr defaultRowHeight="14.4" x14ac:dyDescent="0.3"/>
  <cols>
    <col min="1" max="1" width="48.44140625" customWidth="1"/>
    <col min="2" max="2" width="13.44140625" customWidth="1"/>
    <col min="3" max="3" width="12.88671875" customWidth="1"/>
    <col min="4" max="5" width="14.5546875" bestFit="1" customWidth="1"/>
  </cols>
  <sheetData>
    <row r="1" spans="1:5" ht="18" x14ac:dyDescent="0.35">
      <c r="A1" s="146" t="s">
        <v>106</v>
      </c>
      <c r="B1" s="140"/>
      <c r="C1" s="140"/>
      <c r="D1" s="140"/>
    </row>
    <row r="2" spans="1:5" ht="18" x14ac:dyDescent="0.35">
      <c r="B2" s="379" t="s">
        <v>112</v>
      </c>
      <c r="C2" s="379"/>
      <c r="D2" s="379"/>
    </row>
    <row r="3" spans="1:5" ht="18.600000000000001" thickBot="1" x14ac:dyDescent="0.4">
      <c r="A3" s="147" t="s">
        <v>122</v>
      </c>
      <c r="B3" s="145" t="s">
        <v>107</v>
      </c>
      <c r="C3" s="145" t="s">
        <v>108</v>
      </c>
      <c r="D3" s="145" t="s">
        <v>109</v>
      </c>
      <c r="E3" s="148" t="s">
        <v>120</v>
      </c>
    </row>
    <row r="4" spans="1:5" ht="18" x14ac:dyDescent="0.35">
      <c r="A4" s="25" t="s">
        <v>4</v>
      </c>
      <c r="B4" s="140">
        <v>80</v>
      </c>
      <c r="C4" s="141">
        <f>'Weekend 8 hour shifts'!E8</f>
        <v>0</v>
      </c>
      <c r="D4" s="141">
        <f>B4*C4</f>
        <v>0</v>
      </c>
    </row>
    <row r="5" spans="1:5" ht="18" x14ac:dyDescent="0.35">
      <c r="A5" s="31" t="s">
        <v>5</v>
      </c>
      <c r="B5" s="140">
        <v>80</v>
      </c>
      <c r="C5" s="141">
        <f>'Weekend 8 hour shifts'!E9</f>
        <v>0</v>
      </c>
      <c r="D5" s="141">
        <f t="shared" ref="D5:D10" si="0">B5*C5</f>
        <v>0</v>
      </c>
    </row>
    <row r="6" spans="1:5" ht="18" x14ac:dyDescent="0.35">
      <c r="A6" s="31" t="s">
        <v>110</v>
      </c>
      <c r="B6" s="140">
        <v>80</v>
      </c>
      <c r="C6" s="141">
        <f>'Weekend 8 hour shifts'!E11</f>
        <v>0</v>
      </c>
      <c r="D6" s="141">
        <f t="shared" si="0"/>
        <v>0</v>
      </c>
    </row>
    <row r="7" spans="1:5" ht="18" x14ac:dyDescent="0.35">
      <c r="A7" s="31" t="s">
        <v>74</v>
      </c>
      <c r="B7" s="140">
        <v>80</v>
      </c>
      <c r="C7" s="141" t="e">
        <f>'Weekend 8 hour shifts'!#REF!</f>
        <v>#REF!</v>
      </c>
      <c r="D7" s="141" t="e">
        <f t="shared" si="0"/>
        <v>#REF!</v>
      </c>
    </row>
    <row r="8" spans="1:5" ht="18" x14ac:dyDescent="0.35">
      <c r="A8" s="31" t="s">
        <v>9</v>
      </c>
      <c r="B8" s="140">
        <v>80</v>
      </c>
      <c r="C8" s="141" t="e">
        <f>'Weekend 8 hour shifts'!#REF!</f>
        <v>#REF!</v>
      </c>
      <c r="D8" s="141" t="e">
        <f t="shared" si="0"/>
        <v>#REF!</v>
      </c>
    </row>
    <row r="9" spans="1:5" ht="18" x14ac:dyDescent="0.35">
      <c r="A9" s="31" t="s">
        <v>10</v>
      </c>
      <c r="B9" s="140">
        <v>80</v>
      </c>
      <c r="C9" s="141">
        <f>'Weekend 8 hour shifts'!E16</f>
        <v>0</v>
      </c>
      <c r="D9" s="141">
        <f t="shared" si="0"/>
        <v>0</v>
      </c>
    </row>
    <row r="10" spans="1:5" ht="18" x14ac:dyDescent="0.35">
      <c r="A10" s="31" t="s">
        <v>111</v>
      </c>
      <c r="B10" s="140">
        <v>80</v>
      </c>
      <c r="C10" s="141">
        <f>'Weekend 8 hour shifts'!E17</f>
        <v>0</v>
      </c>
      <c r="D10" s="142">
        <f t="shared" si="0"/>
        <v>0</v>
      </c>
    </row>
    <row r="11" spans="1:5" ht="18" x14ac:dyDescent="0.35">
      <c r="A11" s="140"/>
      <c r="B11" s="140"/>
      <c r="C11" s="141"/>
      <c r="D11" s="141" t="e">
        <f>SUM(D4:D10)</f>
        <v>#REF!</v>
      </c>
    </row>
    <row r="12" spans="1:5" ht="18" x14ac:dyDescent="0.35">
      <c r="A12" s="31" t="s">
        <v>113</v>
      </c>
      <c r="B12" s="140"/>
      <c r="C12" s="141"/>
      <c r="D12" s="142" t="e">
        <f>D11*'Weekend 8 hour shifts'!G42</f>
        <v>#REF!</v>
      </c>
    </row>
    <row r="13" spans="1:5" ht="18" x14ac:dyDescent="0.35">
      <c r="A13" s="31" t="s">
        <v>114</v>
      </c>
      <c r="B13" s="140"/>
      <c r="C13" s="141"/>
      <c r="E13" s="143" t="e">
        <f>SUM(D11:D12)</f>
        <v>#REF!</v>
      </c>
    </row>
    <row r="14" spans="1:5" ht="18" x14ac:dyDescent="0.35">
      <c r="A14" s="140"/>
      <c r="B14" s="140"/>
      <c r="C14" s="140"/>
      <c r="D14" s="140"/>
    </row>
    <row r="15" spans="1:5" ht="19.8" x14ac:dyDescent="0.3">
      <c r="A15" s="31" t="s">
        <v>118</v>
      </c>
    </row>
    <row r="16" spans="1:5" ht="18" x14ac:dyDescent="0.35">
      <c r="D16" s="141">
        <v>0</v>
      </c>
      <c r="E16" s="141"/>
    </row>
    <row r="17" spans="1:5" ht="18" x14ac:dyDescent="0.35">
      <c r="D17" s="141">
        <v>0</v>
      </c>
      <c r="E17" s="141"/>
    </row>
    <row r="18" spans="1:5" ht="18" x14ac:dyDescent="0.35">
      <c r="D18" s="141">
        <v>0</v>
      </c>
      <c r="E18" s="141"/>
    </row>
    <row r="19" spans="1:5" ht="18" x14ac:dyDescent="0.35">
      <c r="D19" s="141">
        <v>0</v>
      </c>
      <c r="E19" s="141"/>
    </row>
    <row r="20" spans="1:5" ht="18" x14ac:dyDescent="0.35">
      <c r="D20" s="141">
        <v>0</v>
      </c>
      <c r="E20" s="141"/>
    </row>
    <row r="21" spans="1:5" ht="18" x14ac:dyDescent="0.35">
      <c r="D21" s="142">
        <v>0</v>
      </c>
      <c r="E21" s="141"/>
    </row>
    <row r="22" spans="1:5" ht="18" x14ac:dyDescent="0.35">
      <c r="A22" s="140" t="s">
        <v>115</v>
      </c>
      <c r="D22" s="141"/>
      <c r="E22" s="142">
        <f>SUM(D16:D21)</f>
        <v>0</v>
      </c>
    </row>
    <row r="24" spans="1:5" ht="18.600000000000001" thickBot="1" x14ac:dyDescent="0.4">
      <c r="A24" s="140" t="s">
        <v>116</v>
      </c>
      <c r="B24" s="140"/>
      <c r="C24" s="140"/>
      <c r="D24" s="140"/>
      <c r="E24" s="144" t="e">
        <f>E22+E13</f>
        <v>#REF!</v>
      </c>
    </row>
    <row r="25" spans="1:5" ht="15" thickTop="1" x14ac:dyDescent="0.3"/>
    <row r="27" spans="1:5" ht="18.75" customHeight="1" x14ac:dyDescent="0.3">
      <c r="A27" s="380" t="s">
        <v>117</v>
      </c>
      <c r="B27" s="380"/>
      <c r="C27" s="380"/>
      <c r="D27" s="380"/>
      <c r="E27" s="380"/>
    </row>
    <row r="28" spans="1:5" ht="18.75" customHeight="1" x14ac:dyDescent="0.3">
      <c r="A28" s="380"/>
      <c r="B28" s="380"/>
      <c r="C28" s="380"/>
      <c r="D28" s="380"/>
      <c r="E28" s="380"/>
    </row>
    <row r="29" spans="1:5" ht="18" x14ac:dyDescent="0.35">
      <c r="A29" s="140"/>
      <c r="B29" s="140"/>
      <c r="C29" s="140"/>
      <c r="D29" s="140"/>
      <c r="E29" s="140"/>
    </row>
    <row r="30" spans="1:5" ht="15" customHeight="1" x14ac:dyDescent="0.3">
      <c r="A30" s="380" t="s">
        <v>119</v>
      </c>
      <c r="B30" s="380"/>
      <c r="C30" s="380"/>
      <c r="D30" s="380"/>
      <c r="E30" s="380"/>
    </row>
    <row r="31" spans="1:5" ht="15" customHeight="1" x14ac:dyDescent="0.3">
      <c r="A31" s="380"/>
      <c r="B31" s="380"/>
      <c r="C31" s="380"/>
      <c r="D31" s="380"/>
      <c r="E31" s="380"/>
    </row>
    <row r="32" spans="1:5" ht="15" customHeight="1" x14ac:dyDescent="0.3">
      <c r="A32" s="380"/>
      <c r="B32" s="380"/>
      <c r="C32" s="380"/>
      <c r="D32" s="380"/>
      <c r="E32" s="380"/>
    </row>
    <row r="33" spans="1:5" x14ac:dyDescent="0.3">
      <c r="A33" s="380"/>
      <c r="B33" s="380"/>
      <c r="C33" s="380"/>
      <c r="D33" s="380"/>
      <c r="E33" s="380"/>
    </row>
  </sheetData>
  <mergeCells count="3">
    <mergeCell ref="B2:D2"/>
    <mergeCell ref="A30:E33"/>
    <mergeCell ref="A27: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2AA8-4137-477B-9DA2-2938A4DC0DF7}">
  <dimension ref="A1:E32"/>
  <sheetViews>
    <sheetView topLeftCell="A8" workbookViewId="0">
      <selection activeCell="O12" sqref="O12"/>
    </sheetView>
  </sheetViews>
  <sheetFormatPr defaultRowHeight="14.4" x14ac:dyDescent="0.3"/>
  <cols>
    <col min="1" max="1" width="48.44140625" customWidth="1"/>
    <col min="2" max="2" width="13.44140625" customWidth="1"/>
    <col min="3" max="3" width="12.88671875" customWidth="1"/>
    <col min="4" max="5" width="14.5546875" bestFit="1" customWidth="1"/>
  </cols>
  <sheetData>
    <row r="1" spans="1:5" ht="18" x14ac:dyDescent="0.35">
      <c r="A1" s="146" t="s">
        <v>106</v>
      </c>
      <c r="B1" s="140"/>
      <c r="C1" s="140"/>
      <c r="D1" s="140"/>
    </row>
    <row r="2" spans="1:5" ht="18" x14ac:dyDescent="0.35">
      <c r="B2" s="379" t="s">
        <v>121</v>
      </c>
      <c r="C2" s="379"/>
      <c r="D2" s="379"/>
    </row>
    <row r="3" spans="1:5" ht="18.600000000000001" thickBot="1" x14ac:dyDescent="0.4">
      <c r="A3" s="147" t="s">
        <v>122</v>
      </c>
      <c r="B3" s="145" t="s">
        <v>107</v>
      </c>
      <c r="C3" s="145" t="s">
        <v>108</v>
      </c>
      <c r="D3" s="145" t="s">
        <v>109</v>
      </c>
      <c r="E3" s="148" t="s">
        <v>120</v>
      </c>
    </row>
    <row r="4" spans="1:5" ht="18" x14ac:dyDescent="0.35">
      <c r="A4" s="25" t="s">
        <v>4</v>
      </c>
      <c r="B4" s="140">
        <v>80</v>
      </c>
      <c r="C4" s="141">
        <f>'Weekend 8 hour shifts'!E8</f>
        <v>0</v>
      </c>
      <c r="D4" s="141">
        <f>B4*C4</f>
        <v>0</v>
      </c>
    </row>
    <row r="5" spans="1:5" ht="18" x14ac:dyDescent="0.35">
      <c r="A5" s="31" t="s">
        <v>5</v>
      </c>
      <c r="B5" s="140">
        <v>80</v>
      </c>
      <c r="C5" s="141">
        <f>'Weekend 8 hour shifts'!E9</f>
        <v>0</v>
      </c>
      <c r="D5" s="141">
        <f t="shared" ref="D5:D9" si="0">B5*C5</f>
        <v>0</v>
      </c>
    </row>
    <row r="6" spans="1:5" ht="18" x14ac:dyDescent="0.35">
      <c r="A6" s="31" t="s">
        <v>110</v>
      </c>
      <c r="B6" s="140">
        <v>80</v>
      </c>
      <c r="C6" s="141">
        <f>'Weekend 8 hour shifts'!E11</f>
        <v>0</v>
      </c>
      <c r="D6" s="141">
        <f t="shared" si="0"/>
        <v>0</v>
      </c>
    </row>
    <row r="7" spans="1:5" ht="18" x14ac:dyDescent="0.35">
      <c r="A7" s="31" t="s">
        <v>74</v>
      </c>
      <c r="B7" s="140">
        <v>80</v>
      </c>
      <c r="C7" s="141">
        <f>'Weekend 12 hour shifts'!D12</f>
        <v>0</v>
      </c>
      <c r="D7" s="141">
        <f t="shared" si="0"/>
        <v>0</v>
      </c>
    </row>
    <row r="8" spans="1:5" ht="18" x14ac:dyDescent="0.35">
      <c r="A8" s="31" t="s">
        <v>9</v>
      </c>
      <c r="B8" s="140">
        <v>80</v>
      </c>
      <c r="C8" s="141">
        <f>'Weekend 12 hour shifts'!D13</f>
        <v>0</v>
      </c>
      <c r="D8" s="141">
        <f t="shared" si="0"/>
        <v>0</v>
      </c>
    </row>
    <row r="9" spans="1:5" ht="18" x14ac:dyDescent="0.35">
      <c r="A9" s="31" t="s">
        <v>10</v>
      </c>
      <c r="B9" s="140">
        <v>80</v>
      </c>
      <c r="C9" s="141">
        <f>'Weekend 12 hour shifts'!D14</f>
        <v>0</v>
      </c>
      <c r="D9" s="142">
        <f t="shared" si="0"/>
        <v>0</v>
      </c>
    </row>
    <row r="10" spans="1:5" ht="18" x14ac:dyDescent="0.35">
      <c r="A10" s="140"/>
      <c r="B10" s="140"/>
      <c r="C10" s="141"/>
      <c r="D10" s="141">
        <f>SUM(D4:D9)</f>
        <v>0</v>
      </c>
    </row>
    <row r="11" spans="1:5" ht="18" x14ac:dyDescent="0.35">
      <c r="A11" s="31" t="s">
        <v>113</v>
      </c>
      <c r="B11" s="140"/>
      <c r="C11" s="141"/>
      <c r="D11" s="142" t="e">
        <f>D10*'Weekend 8 hour shifts'!G42</f>
        <v>#DIV/0!</v>
      </c>
    </row>
    <row r="12" spans="1:5" ht="18" x14ac:dyDescent="0.35">
      <c r="A12" s="31" t="s">
        <v>114</v>
      </c>
      <c r="B12" s="140"/>
      <c r="C12" s="141"/>
      <c r="E12" s="143" t="e">
        <f>SUM(D10:D11)</f>
        <v>#DIV/0!</v>
      </c>
    </row>
    <row r="13" spans="1:5" ht="18" x14ac:dyDescent="0.35">
      <c r="A13" s="140"/>
      <c r="B13" s="140"/>
      <c r="C13" s="140"/>
      <c r="D13" s="140"/>
    </row>
    <row r="14" spans="1:5" ht="19.8" x14ac:dyDescent="0.3">
      <c r="A14" s="31" t="s">
        <v>118</v>
      </c>
    </row>
    <row r="15" spans="1:5" ht="18" x14ac:dyDescent="0.35">
      <c r="D15" s="141">
        <v>0</v>
      </c>
      <c r="E15" s="141"/>
    </row>
    <row r="16" spans="1:5" ht="18" x14ac:dyDescent="0.35">
      <c r="D16" s="141">
        <v>0</v>
      </c>
      <c r="E16" s="141"/>
    </row>
    <row r="17" spans="1:5" ht="18" x14ac:dyDescent="0.35">
      <c r="D17" s="141">
        <v>0</v>
      </c>
      <c r="E17" s="141"/>
    </row>
    <row r="18" spans="1:5" ht="18" x14ac:dyDescent="0.35">
      <c r="D18" s="141">
        <v>0</v>
      </c>
      <c r="E18" s="141"/>
    </row>
    <row r="19" spans="1:5" ht="18" x14ac:dyDescent="0.35">
      <c r="D19" s="141">
        <v>0</v>
      </c>
      <c r="E19" s="141"/>
    </row>
    <row r="20" spans="1:5" ht="18" x14ac:dyDescent="0.35">
      <c r="D20" s="142">
        <v>0</v>
      </c>
      <c r="E20" s="141"/>
    </row>
    <row r="21" spans="1:5" ht="18" x14ac:dyDescent="0.35">
      <c r="A21" s="140" t="s">
        <v>115</v>
      </c>
      <c r="D21" s="141"/>
      <c r="E21" s="142">
        <f>SUM(D15:D20)</f>
        <v>0</v>
      </c>
    </row>
    <row r="23" spans="1:5" ht="18.600000000000001" thickBot="1" x14ac:dyDescent="0.4">
      <c r="A23" s="140" t="s">
        <v>116</v>
      </c>
      <c r="B23" s="140"/>
      <c r="C23" s="140"/>
      <c r="D23" s="140"/>
      <c r="E23" s="144" t="e">
        <f>E21+E12</f>
        <v>#DIV/0!</v>
      </c>
    </row>
    <row r="24" spans="1:5" ht="15" thickTop="1" x14ac:dyDescent="0.3"/>
    <row r="26" spans="1:5" ht="18.75" customHeight="1" x14ac:dyDescent="0.3">
      <c r="A26" s="380" t="s">
        <v>117</v>
      </c>
      <c r="B26" s="380"/>
      <c r="C26" s="380"/>
      <c r="D26" s="380"/>
      <c r="E26" s="380"/>
    </row>
    <row r="27" spans="1:5" ht="18.75" customHeight="1" x14ac:dyDescent="0.3">
      <c r="A27" s="380"/>
      <c r="B27" s="380"/>
      <c r="C27" s="380"/>
      <c r="D27" s="380"/>
      <c r="E27" s="380"/>
    </row>
    <row r="28" spans="1:5" ht="18" x14ac:dyDescent="0.35">
      <c r="A28" s="140"/>
      <c r="B28" s="140"/>
      <c r="C28" s="140"/>
      <c r="D28" s="140"/>
      <c r="E28" s="140"/>
    </row>
    <row r="29" spans="1:5" ht="15" customHeight="1" x14ac:dyDescent="0.3">
      <c r="A29" s="380" t="s">
        <v>119</v>
      </c>
      <c r="B29" s="380"/>
      <c r="C29" s="380"/>
      <c r="D29" s="380"/>
      <c r="E29" s="380"/>
    </row>
    <row r="30" spans="1:5" ht="15" customHeight="1" x14ac:dyDescent="0.3">
      <c r="A30" s="380"/>
      <c r="B30" s="380"/>
      <c r="C30" s="380"/>
      <c r="D30" s="380"/>
      <c r="E30" s="380"/>
    </row>
    <row r="31" spans="1:5" ht="15" customHeight="1" x14ac:dyDescent="0.3">
      <c r="A31" s="380"/>
      <c r="B31" s="380"/>
      <c r="C31" s="380"/>
      <c r="D31" s="380"/>
      <c r="E31" s="380"/>
    </row>
    <row r="32" spans="1:5" x14ac:dyDescent="0.3">
      <c r="A32" s="380"/>
      <c r="B32" s="380"/>
      <c r="C32" s="380"/>
      <c r="D32" s="380"/>
      <c r="E32" s="380"/>
    </row>
  </sheetData>
  <mergeCells count="3">
    <mergeCell ref="B2:D2"/>
    <mergeCell ref="A26:E27"/>
    <mergeCell ref="A29:E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Weekend 8 hour shifts</vt:lpstr>
      <vt:lpstr>Admin Rate calculation</vt:lpstr>
      <vt:lpstr>Weekend 12 hour shifts</vt:lpstr>
      <vt:lpstr>Start up Budget - 8 Hour Shift</vt:lpstr>
      <vt:lpstr>Start up Budget - 12 Hour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Powless, Theresa M - DCF</dc:creator>
  <cp:lastModifiedBy>Jill Collins</cp:lastModifiedBy>
  <dcterms:created xsi:type="dcterms:W3CDTF">2024-09-24T13:26:00Z</dcterms:created>
  <dcterms:modified xsi:type="dcterms:W3CDTF">2025-01-30T17:02:23Z</dcterms:modified>
</cp:coreProperties>
</file>